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620" firstSheet="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69" i="9" l="1"/>
  <c r="E1069" i="9"/>
  <c r="D1069" i="9"/>
  <c r="C1069" i="9"/>
  <c r="G1066" i="9"/>
  <c r="G1065" i="9"/>
  <c r="G1057" i="9"/>
  <c r="F1057" i="9"/>
  <c r="E1057" i="9"/>
  <c r="D1057" i="9"/>
  <c r="C1057" i="9"/>
  <c r="F1048" i="9"/>
  <c r="E1048" i="9"/>
  <c r="D1048" i="9"/>
  <c r="C1048" i="9"/>
  <c r="G1045" i="9"/>
  <c r="G1048" i="9" s="1"/>
  <c r="G1030" i="9"/>
  <c r="F1030" i="9"/>
  <c r="E1030" i="9"/>
  <c r="D1030" i="9"/>
  <c r="C1030" i="9"/>
  <c r="G1019" i="9"/>
  <c r="F1019" i="9"/>
  <c r="E1019" i="9"/>
  <c r="D1019" i="9"/>
  <c r="C1019" i="9"/>
  <c r="G1010" i="9"/>
  <c r="F1010" i="9"/>
  <c r="E1010" i="9"/>
  <c r="D1010" i="9"/>
  <c r="C1010" i="9"/>
  <c r="G992" i="9"/>
  <c r="F992" i="9"/>
  <c r="E992" i="9"/>
  <c r="D992" i="9"/>
  <c r="F986" i="9"/>
  <c r="E986" i="9"/>
  <c r="D986" i="9"/>
  <c r="G983" i="9"/>
  <c r="G986" i="9" s="1"/>
  <c r="G981" i="9"/>
  <c r="F981" i="9"/>
  <c r="E981" i="9"/>
  <c r="D981" i="9"/>
  <c r="C981" i="9"/>
  <c r="G972" i="9"/>
  <c r="F972" i="9"/>
  <c r="E972" i="9"/>
  <c r="D972" i="9"/>
  <c r="C972" i="9"/>
  <c r="G955" i="9"/>
  <c r="F955" i="9"/>
  <c r="E955" i="9"/>
  <c r="D955" i="9"/>
  <c r="C955" i="9"/>
  <c r="G941" i="9"/>
  <c r="F941" i="9"/>
  <c r="E941" i="9"/>
  <c r="D941" i="9"/>
  <c r="C941" i="9"/>
  <c r="G932" i="9"/>
  <c r="F932" i="9"/>
  <c r="E932" i="9"/>
  <c r="D932" i="9"/>
  <c r="C932" i="9"/>
  <c r="G915" i="9"/>
  <c r="F915" i="9"/>
  <c r="E915" i="9"/>
  <c r="D915" i="9"/>
  <c r="C915" i="9"/>
  <c r="F903" i="9"/>
  <c r="E903" i="9"/>
  <c r="D903" i="9"/>
  <c r="C903" i="9"/>
  <c r="G899" i="9"/>
  <c r="G903" i="9" s="1"/>
  <c r="G895" i="9"/>
  <c r="F895" i="9"/>
  <c r="E895" i="9"/>
  <c r="D895" i="9"/>
  <c r="C895" i="9"/>
  <c r="G882" i="9"/>
  <c r="F882" i="9"/>
  <c r="E882" i="9"/>
  <c r="D882" i="9"/>
  <c r="C882" i="9"/>
  <c r="G839" i="9"/>
  <c r="F839" i="9"/>
  <c r="E839" i="9"/>
  <c r="D839" i="9"/>
  <c r="C839" i="9"/>
  <c r="F818" i="9"/>
  <c r="E818" i="9"/>
  <c r="D818" i="9"/>
  <c r="C818" i="9"/>
  <c r="G814" i="9"/>
  <c r="G818" i="9" s="1"/>
  <c r="G843" i="9" s="1"/>
  <c r="G804" i="9"/>
  <c r="F804" i="9"/>
  <c r="E804" i="9"/>
  <c r="D804" i="9"/>
  <c r="C804" i="9"/>
  <c r="C766" i="9"/>
  <c r="G750" i="9"/>
  <c r="G766" i="9" s="1"/>
  <c r="F750" i="9"/>
  <c r="F766" i="9" s="1"/>
  <c r="E750" i="9"/>
  <c r="E766" i="9" s="1"/>
  <c r="D750" i="9"/>
  <c r="D766" i="9" s="1"/>
  <c r="G729" i="9"/>
  <c r="F729" i="9"/>
  <c r="E729" i="9"/>
  <c r="D729" i="9"/>
  <c r="C729" i="9"/>
  <c r="G690" i="9"/>
  <c r="F690" i="9"/>
  <c r="E690" i="9"/>
  <c r="D690" i="9"/>
  <c r="C690" i="9"/>
  <c r="E653" i="9"/>
  <c r="C653" i="9"/>
  <c r="G628" i="9"/>
  <c r="G653" i="9" s="1"/>
  <c r="F628" i="9"/>
  <c r="F653" i="9" s="1"/>
  <c r="D628" i="9"/>
  <c r="D653" i="9" s="1"/>
  <c r="G615" i="9"/>
  <c r="F615" i="9"/>
  <c r="E615" i="9"/>
  <c r="D615" i="9"/>
  <c r="C615" i="9"/>
  <c r="G577" i="9"/>
  <c r="F577" i="9"/>
  <c r="E577" i="9"/>
  <c r="D577" i="9"/>
  <c r="C577" i="9"/>
  <c r="F528" i="9"/>
  <c r="F539" i="9" s="1"/>
  <c r="E528" i="9"/>
  <c r="E1084" i="9" s="1"/>
  <c r="D528" i="9"/>
  <c r="C528" i="9"/>
  <c r="C539" i="9" s="1"/>
  <c r="G525" i="9"/>
  <c r="G528" i="9" s="1"/>
  <c r="E501" i="9"/>
  <c r="C501" i="9"/>
  <c r="G476" i="9"/>
  <c r="G501" i="9" s="1"/>
  <c r="F476" i="9"/>
  <c r="F501" i="9" s="1"/>
  <c r="D476" i="9"/>
  <c r="D501" i="9" s="1"/>
  <c r="G458" i="9"/>
  <c r="F458" i="9"/>
  <c r="E458" i="9"/>
  <c r="D458" i="9"/>
  <c r="G437" i="9"/>
  <c r="F437" i="9"/>
  <c r="E437" i="9"/>
  <c r="D437" i="9"/>
  <c r="C437" i="9"/>
  <c r="C462" i="9" s="1"/>
  <c r="G423" i="9"/>
  <c r="F423" i="9"/>
  <c r="E423" i="9"/>
  <c r="D423" i="9"/>
  <c r="C423" i="9"/>
  <c r="C382" i="9"/>
  <c r="G366" i="9"/>
  <c r="G382" i="9" s="1"/>
  <c r="F366" i="9"/>
  <c r="F382" i="9" s="1"/>
  <c r="E366" i="9"/>
  <c r="E382" i="9" s="1"/>
  <c r="D366" i="9"/>
  <c r="D382" i="9" s="1"/>
  <c r="G344" i="9"/>
  <c r="F344" i="9"/>
  <c r="E344" i="9"/>
  <c r="D344" i="9"/>
  <c r="C344" i="9"/>
  <c r="C306" i="9"/>
  <c r="G290" i="9"/>
  <c r="F290" i="9"/>
  <c r="E290" i="9"/>
  <c r="D290" i="9"/>
  <c r="G281" i="9"/>
  <c r="F281" i="9"/>
  <c r="E281" i="9"/>
  <c r="D281" i="9"/>
  <c r="G263" i="9"/>
  <c r="G267" i="9" s="1"/>
  <c r="F263" i="9"/>
  <c r="F267" i="9" s="1"/>
  <c r="E263" i="9"/>
  <c r="E267" i="9" s="1"/>
  <c r="D263" i="9"/>
  <c r="D267" i="9" s="1"/>
  <c r="C263" i="9"/>
  <c r="C267" i="9" s="1"/>
  <c r="G228" i="9"/>
  <c r="F228" i="9"/>
  <c r="E228" i="9"/>
  <c r="D228" i="9"/>
  <c r="C228" i="9"/>
  <c r="G214" i="9"/>
  <c r="F187" i="9"/>
  <c r="E187" i="9"/>
  <c r="D187" i="9"/>
  <c r="G184" i="9"/>
  <c r="G187" i="9" s="1"/>
  <c r="G176" i="9"/>
  <c r="F176" i="9"/>
  <c r="E176" i="9"/>
  <c r="D176" i="9"/>
  <c r="G167" i="9"/>
  <c r="F167" i="9"/>
  <c r="E167" i="9"/>
  <c r="D167" i="9"/>
  <c r="C167" i="9"/>
  <c r="C191" i="9" s="1"/>
  <c r="G150" i="9"/>
  <c r="F150" i="9"/>
  <c r="E150" i="9"/>
  <c r="D150" i="9"/>
  <c r="G138" i="9"/>
  <c r="F138" i="9"/>
  <c r="E138" i="9"/>
  <c r="D138" i="9"/>
  <c r="D154" i="9" s="1"/>
  <c r="C138" i="9"/>
  <c r="C129" i="9"/>
  <c r="C115" i="9"/>
  <c r="G111" i="9"/>
  <c r="F111" i="9"/>
  <c r="E111" i="9"/>
  <c r="D111" i="9"/>
  <c r="F100" i="9"/>
  <c r="E100" i="9"/>
  <c r="D100" i="9"/>
  <c r="G96" i="9"/>
  <c r="G100" i="9" s="1"/>
  <c r="C78" i="9"/>
  <c r="G74" i="9"/>
  <c r="F74" i="9"/>
  <c r="E74" i="9"/>
  <c r="E78" i="9" s="1"/>
  <c r="D74" i="9"/>
  <c r="G62" i="9"/>
  <c r="F62" i="9"/>
  <c r="D62" i="9"/>
  <c r="G35" i="9"/>
  <c r="F35" i="9"/>
  <c r="E35" i="9"/>
  <c r="D35" i="9"/>
  <c r="C35" i="9"/>
  <c r="C28" i="9"/>
  <c r="C1084" i="9" s="1"/>
  <c r="F23" i="9"/>
  <c r="E23" i="9"/>
  <c r="D23" i="9"/>
  <c r="C23" i="9"/>
  <c r="F14" i="9"/>
  <c r="E14" i="9"/>
  <c r="D14" i="9"/>
  <c r="C14" i="9"/>
  <c r="H78" i="8"/>
  <c r="G78" i="8"/>
  <c r="F78" i="8"/>
  <c r="E78" i="8"/>
  <c r="D78" i="8"/>
  <c r="H71" i="8"/>
  <c r="G71" i="8"/>
  <c r="F71" i="8"/>
  <c r="E71" i="8"/>
  <c r="D71" i="8"/>
  <c r="G65" i="8"/>
  <c r="F65" i="8"/>
  <c r="E65" i="8"/>
  <c r="D65" i="8"/>
  <c r="H64" i="8"/>
  <c r="H65" i="8" s="1"/>
  <c r="H57" i="8"/>
  <c r="G57" i="8"/>
  <c r="F57" i="8"/>
  <c r="E57" i="8"/>
  <c r="D57" i="8"/>
  <c r="G50" i="8"/>
  <c r="F50" i="8"/>
  <c r="E50" i="8"/>
  <c r="D50" i="8"/>
  <c r="H46" i="8"/>
  <c r="H50" i="8" s="1"/>
  <c r="H43" i="8"/>
  <c r="G43" i="8"/>
  <c r="F43" i="8"/>
  <c r="E43" i="8"/>
  <c r="D43" i="8"/>
  <c r="H36" i="8"/>
  <c r="G36" i="8"/>
  <c r="D36" i="8"/>
  <c r="H29" i="8"/>
  <c r="G29" i="8"/>
  <c r="F29" i="8"/>
  <c r="E29" i="8"/>
  <c r="D29" i="8"/>
  <c r="H22" i="8"/>
  <c r="G22" i="8"/>
  <c r="F22" i="8"/>
  <c r="E22" i="8"/>
  <c r="D22" i="8"/>
  <c r="H16" i="8"/>
  <c r="G16" i="8"/>
  <c r="F16" i="8"/>
  <c r="E16" i="8"/>
  <c r="D16" i="8"/>
  <c r="H142" i="7"/>
  <c r="G142" i="7"/>
  <c r="F142" i="7"/>
  <c r="E142" i="7"/>
  <c r="G1088" i="6"/>
  <c r="F1088" i="6"/>
  <c r="E1088" i="6"/>
  <c r="D1088" i="6"/>
  <c r="C1088" i="6"/>
  <c r="G1076" i="6"/>
  <c r="F1076" i="6"/>
  <c r="E1076" i="6"/>
  <c r="D1076" i="6"/>
  <c r="C1076" i="6"/>
  <c r="G1067" i="6"/>
  <c r="F1067" i="6"/>
  <c r="E1067" i="6"/>
  <c r="D1067" i="6"/>
  <c r="C1067" i="6"/>
  <c r="G1049" i="6"/>
  <c r="F1049" i="6"/>
  <c r="E1049" i="6"/>
  <c r="D1049" i="6"/>
  <c r="C1049" i="6"/>
  <c r="G1038" i="6"/>
  <c r="F1038" i="6"/>
  <c r="E1038" i="6"/>
  <c r="D1038" i="6"/>
  <c r="C1038" i="6"/>
  <c r="G1029" i="6"/>
  <c r="F1029" i="6"/>
  <c r="E1029" i="6"/>
  <c r="D1029" i="6"/>
  <c r="C1029" i="6"/>
  <c r="F1010" i="6"/>
  <c r="E1010" i="6"/>
  <c r="D1010" i="6"/>
  <c r="C1010" i="6"/>
  <c r="G1006" i="6"/>
  <c r="G1010" i="6" s="1"/>
  <c r="G998" i="6"/>
  <c r="F998" i="6"/>
  <c r="E998" i="6"/>
  <c r="D998" i="6"/>
  <c r="C998" i="6"/>
  <c r="G989" i="6"/>
  <c r="F989" i="6"/>
  <c r="E989" i="6"/>
  <c r="D989" i="6"/>
  <c r="C989" i="6"/>
  <c r="G971" i="6"/>
  <c r="F971" i="6"/>
  <c r="E971" i="6"/>
  <c r="D971" i="6"/>
  <c r="C971" i="6"/>
  <c r="G956" i="6"/>
  <c r="F956" i="6"/>
  <c r="E956" i="6"/>
  <c r="D956" i="6"/>
  <c r="C956" i="6"/>
  <c r="G947" i="6"/>
  <c r="F947" i="6"/>
  <c r="E947" i="6"/>
  <c r="D947" i="6"/>
  <c r="C947" i="6"/>
  <c r="G929" i="6"/>
  <c r="F929" i="6"/>
  <c r="E929" i="6"/>
  <c r="D929" i="6"/>
  <c r="C929" i="6"/>
  <c r="G918" i="6"/>
  <c r="F918" i="6"/>
  <c r="E918" i="6"/>
  <c r="D918" i="6"/>
  <c r="C918" i="6"/>
  <c r="G909" i="6"/>
  <c r="F909" i="6"/>
  <c r="E909" i="6"/>
  <c r="D909" i="6"/>
  <c r="C909" i="6"/>
  <c r="G892" i="6"/>
  <c r="F892" i="6"/>
  <c r="E892" i="6"/>
  <c r="D892" i="6"/>
  <c r="C892" i="6"/>
  <c r="G880" i="6"/>
  <c r="F880" i="6"/>
  <c r="E880" i="6"/>
  <c r="D880" i="6"/>
  <c r="C880" i="6"/>
  <c r="G872" i="6"/>
  <c r="F872" i="6"/>
  <c r="E872" i="6"/>
  <c r="D872" i="6"/>
  <c r="C872" i="6"/>
  <c r="G854" i="6"/>
  <c r="F854" i="6"/>
  <c r="E854" i="6"/>
  <c r="D854" i="6"/>
  <c r="D858" i="6" s="1"/>
  <c r="C854" i="6"/>
  <c r="G842" i="6"/>
  <c r="F842" i="6"/>
  <c r="E842" i="6"/>
  <c r="D842" i="6"/>
  <c r="C842" i="6"/>
  <c r="F834" i="6"/>
  <c r="E834" i="6"/>
  <c r="D834" i="6"/>
  <c r="C834" i="6"/>
  <c r="G830" i="6"/>
  <c r="G834" i="6" s="1"/>
  <c r="G816" i="6"/>
  <c r="F816" i="6"/>
  <c r="E816" i="6"/>
  <c r="D816" i="6"/>
  <c r="C816" i="6"/>
  <c r="G805" i="6"/>
  <c r="F805" i="6"/>
  <c r="E805" i="6"/>
  <c r="D805" i="6"/>
  <c r="C805" i="6"/>
  <c r="G796" i="6"/>
  <c r="F796" i="6"/>
  <c r="E796" i="6"/>
  <c r="D796" i="6"/>
  <c r="C796" i="6"/>
  <c r="G765" i="6"/>
  <c r="F765" i="6"/>
  <c r="E765" i="6"/>
  <c r="D765" i="6"/>
  <c r="C765" i="6"/>
  <c r="G757" i="6"/>
  <c r="G781" i="6" s="1"/>
  <c r="F757" i="6"/>
  <c r="E757" i="6"/>
  <c r="D757" i="6"/>
  <c r="D781" i="6" s="1"/>
  <c r="C757" i="6"/>
  <c r="G738" i="6"/>
  <c r="F738" i="6"/>
  <c r="E738" i="6"/>
  <c r="D738" i="6"/>
  <c r="C738" i="6"/>
  <c r="G726" i="6"/>
  <c r="F726" i="6"/>
  <c r="E726" i="6"/>
  <c r="D726" i="6"/>
  <c r="C726" i="6"/>
  <c r="G717" i="6"/>
  <c r="F717" i="6"/>
  <c r="E717" i="6"/>
  <c r="D717" i="6"/>
  <c r="C717" i="6"/>
  <c r="G699" i="6"/>
  <c r="F699" i="6"/>
  <c r="E699" i="6"/>
  <c r="D699" i="6"/>
  <c r="C699" i="6"/>
  <c r="G688" i="6"/>
  <c r="F688" i="6"/>
  <c r="E688" i="6"/>
  <c r="D688" i="6"/>
  <c r="C688" i="6"/>
  <c r="G679" i="6"/>
  <c r="F679" i="6"/>
  <c r="D679" i="6"/>
  <c r="C679" i="6"/>
  <c r="G661" i="6"/>
  <c r="F661" i="6"/>
  <c r="E661" i="6"/>
  <c r="D661" i="6"/>
  <c r="C661" i="6"/>
  <c r="G650" i="6"/>
  <c r="F650" i="6"/>
  <c r="E650" i="6"/>
  <c r="D650" i="6"/>
  <c r="C650" i="6"/>
  <c r="G641" i="6"/>
  <c r="F641" i="6"/>
  <c r="E641" i="6"/>
  <c r="D641" i="6"/>
  <c r="C641" i="6"/>
  <c r="G622" i="6"/>
  <c r="F622" i="6"/>
  <c r="E622" i="6"/>
  <c r="D622" i="6"/>
  <c r="C622" i="6"/>
  <c r="G610" i="6"/>
  <c r="F610" i="6"/>
  <c r="E610" i="6"/>
  <c r="D610" i="6"/>
  <c r="C610" i="6"/>
  <c r="G601" i="6"/>
  <c r="F601" i="6"/>
  <c r="E601" i="6"/>
  <c r="D601" i="6"/>
  <c r="C601" i="6"/>
  <c r="G583" i="6"/>
  <c r="F583" i="6"/>
  <c r="E583" i="6"/>
  <c r="D583" i="6"/>
  <c r="G572" i="6"/>
  <c r="F572" i="6"/>
  <c r="E572" i="6"/>
  <c r="D572" i="6"/>
  <c r="C572" i="6"/>
  <c r="G563" i="6"/>
  <c r="F563" i="6"/>
  <c r="E563" i="6"/>
  <c r="D563" i="6"/>
  <c r="C563" i="6"/>
  <c r="G545" i="6"/>
  <c r="F545" i="6"/>
  <c r="E545" i="6"/>
  <c r="D545" i="6"/>
  <c r="C545" i="6"/>
  <c r="G534" i="6"/>
  <c r="F534" i="6"/>
  <c r="E534" i="6"/>
  <c r="D534" i="6"/>
  <c r="C534" i="6"/>
  <c r="G525" i="6"/>
  <c r="F525" i="6"/>
  <c r="E525" i="6"/>
  <c r="D525" i="6"/>
  <c r="C525" i="6"/>
  <c r="G506" i="6"/>
  <c r="F506" i="6"/>
  <c r="E506" i="6"/>
  <c r="D506" i="6"/>
  <c r="C506" i="6"/>
  <c r="G494" i="6"/>
  <c r="F494" i="6"/>
  <c r="E494" i="6"/>
  <c r="D494" i="6"/>
  <c r="C494" i="6"/>
  <c r="G485" i="6"/>
  <c r="F485" i="6"/>
  <c r="E485" i="6"/>
  <c r="D485" i="6"/>
  <c r="C485" i="6"/>
  <c r="G466" i="6"/>
  <c r="F466" i="6"/>
  <c r="E466" i="6"/>
  <c r="D466" i="6"/>
  <c r="C466" i="6"/>
  <c r="G455" i="6"/>
  <c r="F455" i="6"/>
  <c r="E455" i="6"/>
  <c r="D455" i="6"/>
  <c r="C455" i="6"/>
  <c r="G446" i="6"/>
  <c r="F446" i="6"/>
  <c r="E446" i="6"/>
  <c r="D446" i="6"/>
  <c r="C446" i="6"/>
  <c r="G428" i="6"/>
  <c r="F428" i="6"/>
  <c r="E428" i="6"/>
  <c r="D428" i="6"/>
  <c r="C428" i="6"/>
  <c r="G421" i="6"/>
  <c r="F421" i="6"/>
  <c r="E421" i="6"/>
  <c r="D421" i="6"/>
  <c r="C421" i="6"/>
  <c r="G413" i="6"/>
  <c r="F413" i="6"/>
  <c r="E413" i="6"/>
  <c r="D413" i="6"/>
  <c r="C413" i="6"/>
  <c r="G404" i="6"/>
  <c r="F404" i="6"/>
  <c r="E404" i="6"/>
  <c r="D404" i="6"/>
  <c r="C404" i="6"/>
  <c r="G384" i="6"/>
  <c r="F384" i="6"/>
  <c r="E384" i="6"/>
  <c r="D384" i="6"/>
  <c r="C384" i="6"/>
  <c r="G372" i="6"/>
  <c r="F372" i="6"/>
  <c r="E372" i="6"/>
  <c r="D372" i="6"/>
  <c r="C372" i="6"/>
  <c r="G363" i="6"/>
  <c r="F363" i="6"/>
  <c r="E363" i="6"/>
  <c r="D363" i="6"/>
  <c r="C363" i="6"/>
  <c r="G346" i="6"/>
  <c r="F346" i="6"/>
  <c r="E346" i="6"/>
  <c r="D346" i="6"/>
  <c r="C346" i="6"/>
  <c r="G335" i="6"/>
  <c r="F335" i="6"/>
  <c r="E335" i="6"/>
  <c r="C335" i="6"/>
  <c r="G326" i="6"/>
  <c r="F326" i="6"/>
  <c r="E326" i="6"/>
  <c r="D326" i="6"/>
  <c r="C326" i="6"/>
  <c r="G308" i="6"/>
  <c r="F308" i="6"/>
  <c r="E308" i="6"/>
  <c r="D308" i="6"/>
  <c r="C308" i="6"/>
  <c r="G297" i="6"/>
  <c r="F297" i="6"/>
  <c r="E297" i="6"/>
  <c r="D297" i="6"/>
  <c r="C297" i="6"/>
  <c r="G288" i="6"/>
  <c r="F288" i="6"/>
  <c r="E288" i="6"/>
  <c r="D288" i="6"/>
  <c r="D312" i="6" s="1"/>
  <c r="C288" i="6"/>
  <c r="G269" i="6"/>
  <c r="F269" i="6"/>
  <c r="E269" i="6"/>
  <c r="D269" i="6"/>
  <c r="C269" i="6"/>
  <c r="G257" i="6"/>
  <c r="F257" i="6"/>
  <c r="E257" i="6"/>
  <c r="D257" i="6"/>
  <c r="C257" i="6"/>
  <c r="G248" i="6"/>
  <c r="F248" i="6"/>
  <c r="E248" i="6"/>
  <c r="D248" i="6"/>
  <c r="C248" i="6"/>
  <c r="G229" i="6"/>
  <c r="F229" i="6"/>
  <c r="E229" i="6"/>
  <c r="D229" i="6"/>
  <c r="D233" i="6" s="1"/>
  <c r="C229" i="6"/>
  <c r="G217" i="6"/>
  <c r="F217" i="6"/>
  <c r="E217" i="6"/>
  <c r="D217" i="6"/>
  <c r="C217" i="6"/>
  <c r="G209" i="6"/>
  <c r="F209" i="6"/>
  <c r="E209" i="6"/>
  <c r="D209" i="6"/>
  <c r="C209" i="6"/>
  <c r="G191" i="6"/>
  <c r="F191" i="6"/>
  <c r="E191" i="6"/>
  <c r="D191" i="6"/>
  <c r="C191" i="6"/>
  <c r="G180" i="6"/>
  <c r="F180" i="6"/>
  <c r="E180" i="6"/>
  <c r="D180" i="6"/>
  <c r="C180" i="6"/>
  <c r="G171" i="6"/>
  <c r="F171" i="6"/>
  <c r="E171" i="6"/>
  <c r="D171" i="6"/>
  <c r="C171" i="6"/>
  <c r="F152" i="6"/>
  <c r="E152" i="6"/>
  <c r="D152" i="6"/>
  <c r="C152" i="6"/>
  <c r="G148" i="6"/>
  <c r="G152" i="6" s="1"/>
  <c r="G140" i="6"/>
  <c r="F140" i="6"/>
  <c r="E140" i="6"/>
  <c r="D140" i="6"/>
  <c r="C140" i="6"/>
  <c r="G131" i="6"/>
  <c r="F131" i="6"/>
  <c r="E131" i="6"/>
  <c r="D131" i="6"/>
  <c r="G94" i="6"/>
  <c r="G117" i="6" s="1"/>
  <c r="F94" i="6"/>
  <c r="F117" i="6" s="1"/>
  <c r="E94" i="6"/>
  <c r="E117" i="6" s="1"/>
  <c r="D94" i="6"/>
  <c r="D117" i="6" s="1"/>
  <c r="C94" i="6"/>
  <c r="C117" i="6" s="1"/>
  <c r="G75" i="6"/>
  <c r="F75" i="6"/>
  <c r="E75" i="6"/>
  <c r="D75" i="6"/>
  <c r="C75" i="6"/>
  <c r="G64" i="6"/>
  <c r="F64" i="6"/>
  <c r="E64" i="6"/>
  <c r="D64" i="6"/>
  <c r="C64" i="6"/>
  <c r="G55" i="6"/>
  <c r="F55" i="6"/>
  <c r="E55" i="6"/>
  <c r="D55" i="6"/>
  <c r="C55" i="6"/>
  <c r="G37" i="6"/>
  <c r="F37" i="6"/>
  <c r="E37" i="6"/>
  <c r="D37" i="6"/>
  <c r="C37" i="6"/>
  <c r="G25" i="6"/>
  <c r="F25" i="6"/>
  <c r="E25" i="6"/>
  <c r="D25" i="6"/>
  <c r="C25" i="6"/>
  <c r="G16" i="6"/>
  <c r="F16" i="6"/>
  <c r="E16" i="6"/>
  <c r="D16" i="6"/>
  <c r="C16" i="6"/>
  <c r="G1104" i="5"/>
  <c r="G1105" i="5" s="1"/>
  <c r="F1104" i="5"/>
  <c r="F1105" i="5" s="1"/>
  <c r="E1104" i="5"/>
  <c r="E1105" i="5" s="1"/>
  <c r="D1104" i="5"/>
  <c r="D1105" i="5" s="1"/>
  <c r="C1104" i="5"/>
  <c r="G1102" i="5"/>
  <c r="F1102" i="5"/>
  <c r="E1102" i="5"/>
  <c r="D1102" i="5"/>
  <c r="G1093" i="5"/>
  <c r="F1093" i="5"/>
  <c r="E1093" i="5"/>
  <c r="D1093" i="5"/>
  <c r="C1093" i="5"/>
  <c r="C1053" i="5"/>
  <c r="G1049" i="5"/>
  <c r="G1053" i="5" s="1"/>
  <c r="F1049" i="5"/>
  <c r="F1053" i="5" s="1"/>
  <c r="E1049" i="5"/>
  <c r="E1053" i="5" s="1"/>
  <c r="D1049" i="5"/>
  <c r="D1053" i="5" s="1"/>
  <c r="C1014" i="5"/>
  <c r="G998" i="5"/>
  <c r="F998" i="5"/>
  <c r="E998" i="5"/>
  <c r="D998" i="5"/>
  <c r="G989" i="5"/>
  <c r="F989" i="5"/>
  <c r="E989" i="5"/>
  <c r="D989" i="5"/>
  <c r="C975" i="5"/>
  <c r="G947" i="5"/>
  <c r="G975" i="5" s="1"/>
  <c r="F947" i="5"/>
  <c r="F975" i="5" s="1"/>
  <c r="E947" i="5"/>
  <c r="E975" i="5" s="1"/>
  <c r="D947" i="5"/>
  <c r="D975" i="5" s="1"/>
  <c r="C933" i="5"/>
  <c r="F918" i="5"/>
  <c r="F933" i="5" s="1"/>
  <c r="E918" i="5"/>
  <c r="E933" i="5" s="1"/>
  <c r="D918" i="5"/>
  <c r="D933" i="5" s="1"/>
  <c r="G914" i="5"/>
  <c r="G918" i="5" s="1"/>
  <c r="G933" i="5" s="1"/>
  <c r="G880" i="5"/>
  <c r="G896" i="5" s="1"/>
  <c r="F880" i="5"/>
  <c r="F896" i="5" s="1"/>
  <c r="E880" i="5"/>
  <c r="E896" i="5" s="1"/>
  <c r="D880" i="5"/>
  <c r="D896" i="5" s="1"/>
  <c r="C880" i="5"/>
  <c r="C896" i="5" s="1"/>
  <c r="C858" i="5"/>
  <c r="G854" i="5"/>
  <c r="F854" i="5"/>
  <c r="E854" i="5"/>
  <c r="D854" i="5"/>
  <c r="G838" i="5"/>
  <c r="G837" i="5"/>
  <c r="F833" i="5"/>
  <c r="E833" i="5"/>
  <c r="D833" i="5"/>
  <c r="G829" i="5"/>
  <c r="G833" i="5" s="1"/>
  <c r="G815" i="5"/>
  <c r="F815" i="5"/>
  <c r="E815" i="5"/>
  <c r="D815" i="5"/>
  <c r="F804" i="5"/>
  <c r="E804" i="5"/>
  <c r="D804" i="5"/>
  <c r="C804" i="5"/>
  <c r="C819" i="5" s="1"/>
  <c r="G799" i="5"/>
  <c r="G804" i="5" s="1"/>
  <c r="G780" i="5"/>
  <c r="F780" i="5"/>
  <c r="E780" i="5"/>
  <c r="D780" i="5"/>
  <c r="C780" i="5"/>
  <c r="G737" i="5"/>
  <c r="F737" i="5"/>
  <c r="E737" i="5"/>
  <c r="E741" i="5" s="1"/>
  <c r="D737" i="5"/>
  <c r="D741" i="5" s="1"/>
  <c r="C737" i="5"/>
  <c r="C741" i="5" s="1"/>
  <c r="G725" i="5"/>
  <c r="F725" i="5"/>
  <c r="D725" i="5"/>
  <c r="C725" i="5"/>
  <c r="F687" i="5"/>
  <c r="E687" i="5"/>
  <c r="D687" i="5"/>
  <c r="C687" i="5"/>
  <c r="C702" i="5" s="1"/>
  <c r="G683" i="5"/>
  <c r="G687" i="5" s="1"/>
  <c r="G678" i="5"/>
  <c r="F678" i="5"/>
  <c r="E678" i="5"/>
  <c r="E702" i="5" s="1"/>
  <c r="D678" i="5"/>
  <c r="G660" i="5"/>
  <c r="F660" i="5"/>
  <c r="E660" i="5"/>
  <c r="D660" i="5"/>
  <c r="C660" i="5"/>
  <c r="C664" i="5" s="1"/>
  <c r="G649" i="5"/>
  <c r="F649" i="5"/>
  <c r="E649" i="5"/>
  <c r="D649" i="5"/>
  <c r="F621" i="5"/>
  <c r="F625" i="5" s="1"/>
  <c r="E621" i="5"/>
  <c r="D621" i="5"/>
  <c r="G617" i="5"/>
  <c r="G621" i="5" s="1"/>
  <c r="F609" i="5"/>
  <c r="E609" i="5"/>
  <c r="D609" i="5"/>
  <c r="C609" i="5"/>
  <c r="C625" i="5" s="1"/>
  <c r="G605" i="5"/>
  <c r="G604" i="5"/>
  <c r="G602" i="5"/>
  <c r="G600" i="5"/>
  <c r="F600" i="5"/>
  <c r="E600" i="5"/>
  <c r="D600" i="5"/>
  <c r="C586" i="5"/>
  <c r="F582" i="5"/>
  <c r="E582" i="5"/>
  <c r="D582" i="5"/>
  <c r="G578" i="5"/>
  <c r="G582" i="5" s="1"/>
  <c r="G571" i="5"/>
  <c r="F571" i="5"/>
  <c r="E571" i="5"/>
  <c r="D571" i="5"/>
  <c r="G562" i="5"/>
  <c r="F562" i="5"/>
  <c r="E562" i="5"/>
  <c r="D562" i="5"/>
  <c r="C548" i="5"/>
  <c r="G544" i="5"/>
  <c r="F544" i="5"/>
  <c r="E544" i="5"/>
  <c r="D544" i="5"/>
  <c r="G533" i="5"/>
  <c r="F533" i="5"/>
  <c r="F548" i="5" s="1"/>
  <c r="E533" i="5"/>
  <c r="D533" i="5"/>
  <c r="C509" i="5"/>
  <c r="G505" i="5"/>
  <c r="G509" i="5" s="1"/>
  <c r="F505" i="5"/>
  <c r="F509" i="5" s="1"/>
  <c r="E505" i="5"/>
  <c r="E509" i="5" s="1"/>
  <c r="D505" i="5"/>
  <c r="D509" i="5" s="1"/>
  <c r="C469" i="5"/>
  <c r="F454" i="5"/>
  <c r="E454" i="5"/>
  <c r="D454" i="5"/>
  <c r="G447" i="5"/>
  <c r="G454" i="5" s="1"/>
  <c r="G445" i="5"/>
  <c r="F445" i="5"/>
  <c r="F469" i="5" s="1"/>
  <c r="E445" i="5"/>
  <c r="D445" i="5"/>
  <c r="E431" i="5"/>
  <c r="C431" i="5"/>
  <c r="G408" i="5"/>
  <c r="G403" i="5"/>
  <c r="G431" i="5" s="1"/>
  <c r="F403" i="5"/>
  <c r="F431" i="5" s="1"/>
  <c r="D403" i="5"/>
  <c r="D431" i="5" s="1"/>
  <c r="G372" i="5"/>
  <c r="G388" i="5" s="1"/>
  <c r="F372" i="5"/>
  <c r="F388" i="5" s="1"/>
  <c r="E372" i="5"/>
  <c r="E388" i="5" s="1"/>
  <c r="D372" i="5"/>
  <c r="D388" i="5" s="1"/>
  <c r="C372" i="5"/>
  <c r="C388" i="5" s="1"/>
  <c r="C350" i="5"/>
  <c r="F346" i="5"/>
  <c r="F350" i="5" s="1"/>
  <c r="E346" i="5"/>
  <c r="E350" i="5" s="1"/>
  <c r="D346" i="5"/>
  <c r="D350" i="5" s="1"/>
  <c r="G342" i="5"/>
  <c r="G346" i="5" s="1"/>
  <c r="G350" i="5" s="1"/>
  <c r="C312" i="5"/>
  <c r="G308" i="5"/>
  <c r="F308" i="5"/>
  <c r="E308" i="5"/>
  <c r="D308" i="5"/>
  <c r="G288" i="5"/>
  <c r="G312" i="5" s="1"/>
  <c r="F288" i="5"/>
  <c r="E288" i="5"/>
  <c r="D288" i="5"/>
  <c r="C273" i="5"/>
  <c r="G269" i="5"/>
  <c r="F269" i="5"/>
  <c r="E269" i="5"/>
  <c r="D269" i="5"/>
  <c r="G257" i="5"/>
  <c r="F257" i="5"/>
  <c r="E257" i="5"/>
  <c r="E273" i="5" s="1"/>
  <c r="D257" i="5"/>
  <c r="C233" i="5"/>
  <c r="G229" i="5"/>
  <c r="G233" i="5" s="1"/>
  <c r="F229" i="5"/>
  <c r="F233" i="5" s="1"/>
  <c r="E229" i="5"/>
  <c r="E233" i="5" s="1"/>
  <c r="D229" i="5"/>
  <c r="D233" i="5" s="1"/>
  <c r="C194" i="5"/>
  <c r="G190" i="5"/>
  <c r="F190" i="5"/>
  <c r="E190" i="5"/>
  <c r="D190" i="5"/>
  <c r="G179" i="5"/>
  <c r="F179" i="5"/>
  <c r="E179" i="5"/>
  <c r="D179" i="5"/>
  <c r="C156" i="5"/>
  <c r="F140" i="5"/>
  <c r="E140" i="5"/>
  <c r="D140" i="5"/>
  <c r="G136" i="5"/>
  <c r="G135" i="5"/>
  <c r="G133" i="5"/>
  <c r="G140" i="5" s="1"/>
  <c r="G131" i="5"/>
  <c r="F131" i="5"/>
  <c r="E131" i="5"/>
  <c r="D131" i="5"/>
  <c r="C117" i="5"/>
  <c r="G109" i="5"/>
  <c r="G102" i="5"/>
  <c r="G117" i="5" s="1"/>
  <c r="F102" i="5"/>
  <c r="F117" i="5" s="1"/>
  <c r="E102" i="5"/>
  <c r="E117" i="5" s="1"/>
  <c r="D102" i="5"/>
  <c r="D117" i="5" s="1"/>
  <c r="G75" i="5"/>
  <c r="F75" i="5"/>
  <c r="E75" i="5"/>
  <c r="D75" i="5"/>
  <c r="C75" i="5"/>
  <c r="G64" i="5"/>
  <c r="F64" i="5"/>
  <c r="E64" i="5"/>
  <c r="D64" i="5"/>
  <c r="C64" i="5"/>
  <c r="G55" i="5"/>
  <c r="F55" i="5"/>
  <c r="E55" i="5"/>
  <c r="D55" i="5"/>
  <c r="C55" i="5"/>
  <c r="G37" i="5"/>
  <c r="F37" i="5"/>
  <c r="E37" i="5"/>
  <c r="D37" i="5"/>
  <c r="F25" i="5"/>
  <c r="E25" i="5"/>
  <c r="D25" i="5"/>
  <c r="C25" i="5"/>
  <c r="G21" i="5"/>
  <c r="G20" i="5"/>
  <c r="G25" i="5" s="1"/>
  <c r="G16" i="5"/>
  <c r="F16" i="5"/>
  <c r="E16" i="5"/>
  <c r="D16" i="5"/>
  <c r="C16" i="5"/>
  <c r="C1098" i="5" s="1"/>
  <c r="H149" i="3"/>
  <c r="G149" i="3"/>
  <c r="F149" i="3"/>
  <c r="D149" i="3"/>
  <c r="I145" i="3"/>
  <c r="I149" i="3" s="1"/>
  <c r="I141" i="3"/>
  <c r="H141" i="3"/>
  <c r="G141" i="3"/>
  <c r="F141" i="3"/>
  <c r="I131" i="3"/>
  <c r="I130" i="3"/>
  <c r="I127" i="3"/>
  <c r="H127" i="3"/>
  <c r="G127" i="3"/>
  <c r="F127" i="3"/>
  <c r="I115" i="3"/>
  <c r="I111" i="3"/>
  <c r="H111" i="3"/>
  <c r="G111" i="3"/>
  <c r="F111" i="3"/>
  <c r="D111" i="3"/>
  <c r="H103" i="3"/>
  <c r="G103" i="3"/>
  <c r="F103" i="3"/>
  <c r="D103" i="3"/>
  <c r="I99" i="3"/>
  <c r="I98" i="3"/>
  <c r="I96" i="3"/>
  <c r="I95" i="3"/>
  <c r="H95" i="3"/>
  <c r="G95" i="3"/>
  <c r="F95" i="3"/>
  <c r="H87" i="3"/>
  <c r="G87" i="3"/>
  <c r="F87" i="3"/>
  <c r="I80" i="3"/>
  <c r="I87" i="3" s="1"/>
  <c r="H79" i="3"/>
  <c r="G79" i="3"/>
  <c r="F79" i="3"/>
  <c r="D79" i="3"/>
  <c r="I75" i="3"/>
  <c r="I79" i="3" s="1"/>
  <c r="I71" i="3"/>
  <c r="H71" i="3"/>
  <c r="G71" i="3"/>
  <c r="F71" i="3"/>
  <c r="I55" i="3"/>
  <c r="H55" i="3"/>
  <c r="F55" i="3"/>
  <c r="I47" i="3"/>
  <c r="H47" i="3"/>
  <c r="F47" i="3"/>
  <c r="H39" i="3"/>
  <c r="G39" i="3"/>
  <c r="F39" i="3"/>
  <c r="D39" i="3"/>
  <c r="I35" i="3"/>
  <c r="I34" i="3"/>
  <c r="I32" i="3"/>
  <c r="I31" i="3"/>
  <c r="H31" i="3"/>
  <c r="G31" i="3"/>
  <c r="F31" i="3"/>
  <c r="H16" i="3"/>
  <c r="G16" i="3"/>
  <c r="F16" i="3"/>
  <c r="I12" i="3"/>
  <c r="I11" i="3"/>
  <c r="I127" i="2"/>
  <c r="H127" i="2"/>
  <c r="G127" i="2"/>
  <c r="F127" i="2"/>
  <c r="E127" i="2"/>
  <c r="I121" i="2"/>
  <c r="H121" i="2"/>
  <c r="G121" i="2"/>
  <c r="F121" i="2"/>
  <c r="E121" i="2"/>
  <c r="E115" i="2"/>
  <c r="I110" i="2"/>
  <c r="H110" i="2"/>
  <c r="G110" i="2"/>
  <c r="F110" i="2"/>
  <c r="E110" i="2"/>
  <c r="I104" i="2"/>
  <c r="H104" i="2"/>
  <c r="G104" i="2"/>
  <c r="F104" i="2"/>
  <c r="E104" i="2"/>
  <c r="D104" i="2"/>
  <c r="H98" i="2"/>
  <c r="G98" i="2"/>
  <c r="F98" i="2"/>
  <c r="E98" i="2"/>
  <c r="D98" i="2"/>
  <c r="I97" i="2"/>
  <c r="I98" i="2" s="1"/>
  <c r="I92" i="2"/>
  <c r="H92" i="2"/>
  <c r="G92" i="2"/>
  <c r="F92" i="2"/>
  <c r="E92" i="2"/>
  <c r="D92" i="2"/>
  <c r="I86" i="2"/>
  <c r="H86" i="2"/>
  <c r="G86" i="2"/>
  <c r="F86" i="2"/>
  <c r="E86" i="2"/>
  <c r="H79" i="2"/>
  <c r="G79" i="2"/>
  <c r="F79" i="2"/>
  <c r="E79" i="2"/>
  <c r="I74" i="2"/>
  <c r="I79" i="2" s="1"/>
  <c r="H73" i="2"/>
  <c r="G73" i="2"/>
  <c r="F73" i="2"/>
  <c r="E73" i="2"/>
  <c r="I72" i="2"/>
  <c r="I69" i="2"/>
  <c r="I67" i="2"/>
  <c r="H67" i="2"/>
  <c r="G67" i="2"/>
  <c r="F67" i="2"/>
  <c r="E67" i="2"/>
  <c r="D67" i="2"/>
  <c r="I61" i="2"/>
  <c r="H61" i="2"/>
  <c r="G61" i="2"/>
  <c r="F61" i="2"/>
  <c r="E61" i="2"/>
  <c r="H55" i="2"/>
  <c r="G55" i="2"/>
  <c r="F55" i="2"/>
  <c r="E55" i="2"/>
  <c r="I54" i="2"/>
  <c r="I55" i="2" s="1"/>
  <c r="I50" i="2"/>
  <c r="H50" i="2"/>
  <c r="G50" i="2"/>
  <c r="F50" i="2"/>
  <c r="E50" i="2"/>
  <c r="I44" i="2"/>
  <c r="H44" i="2"/>
  <c r="G44" i="2"/>
  <c r="F44" i="2"/>
  <c r="E44" i="2"/>
  <c r="H37" i="2"/>
  <c r="G37" i="2"/>
  <c r="F37" i="2"/>
  <c r="E37" i="2"/>
  <c r="I36" i="2"/>
  <c r="I37" i="2" s="1"/>
  <c r="H31" i="2"/>
  <c r="G31" i="2"/>
  <c r="F31" i="2"/>
  <c r="E31" i="2"/>
  <c r="I26" i="2"/>
  <c r="I31" i="2" s="1"/>
  <c r="I25" i="2"/>
  <c r="H25" i="2"/>
  <c r="G25" i="2"/>
  <c r="F25" i="2"/>
  <c r="E25" i="2"/>
  <c r="D25" i="2"/>
  <c r="H19" i="2"/>
  <c r="G19" i="2"/>
  <c r="F19" i="2"/>
  <c r="E19" i="2"/>
  <c r="I18" i="2"/>
  <c r="I19" i="2" s="1"/>
  <c r="I13" i="2"/>
  <c r="H13" i="2"/>
  <c r="G13" i="2"/>
  <c r="F13" i="2"/>
  <c r="E13" i="2"/>
  <c r="I127" i="1"/>
  <c r="H127" i="1"/>
  <c r="G127" i="1"/>
  <c r="F127" i="1"/>
  <c r="I104" i="1"/>
  <c r="H104" i="1"/>
  <c r="G104" i="1"/>
  <c r="F104" i="1"/>
  <c r="D104" i="1"/>
  <c r="H98" i="1"/>
  <c r="G98" i="1"/>
  <c r="F98" i="1"/>
  <c r="D98" i="1"/>
  <c r="I97" i="1"/>
  <c r="I98" i="1" s="1"/>
  <c r="H92" i="1"/>
  <c r="G92" i="1"/>
  <c r="F92" i="1"/>
  <c r="I88" i="1"/>
  <c r="I92" i="1" s="1"/>
  <c r="I86" i="1"/>
  <c r="H86" i="1"/>
  <c r="G86" i="1"/>
  <c r="F86" i="1"/>
  <c r="H79" i="1"/>
  <c r="G79" i="1"/>
  <c r="F79" i="1"/>
  <c r="I74" i="1"/>
  <c r="I79" i="1" s="1"/>
  <c r="H73" i="1"/>
  <c r="G73" i="1"/>
  <c r="F73" i="1"/>
  <c r="I72" i="1"/>
  <c r="I69" i="1"/>
  <c r="I67" i="1"/>
  <c r="H67" i="1"/>
  <c r="G67" i="1"/>
  <c r="F67" i="1"/>
  <c r="D67" i="1"/>
  <c r="I61" i="1"/>
  <c r="H61" i="1"/>
  <c r="G61" i="1"/>
  <c r="F61" i="1"/>
  <c r="I54" i="1"/>
  <c r="I50" i="1"/>
  <c r="H50" i="1"/>
  <c r="G50" i="1"/>
  <c r="F50" i="1"/>
  <c r="H37" i="1"/>
  <c r="G37" i="1"/>
  <c r="F37" i="1"/>
  <c r="I36" i="1"/>
  <c r="I37" i="1" s="1"/>
  <c r="I27" i="1"/>
  <c r="I26" i="1"/>
  <c r="H25" i="1"/>
  <c r="G25" i="1"/>
  <c r="F25" i="1"/>
  <c r="D25" i="1"/>
  <c r="I18" i="1"/>
  <c r="E41" i="5" l="1"/>
  <c r="E195" i="6"/>
  <c r="I73" i="2"/>
  <c r="F41" i="5"/>
  <c r="G975" i="6"/>
  <c r="E1106" i="6"/>
  <c r="E1107" i="6" s="1"/>
  <c r="F194" i="5"/>
  <c r="G191" i="9"/>
  <c r="G548" i="5"/>
  <c r="F1103" i="6"/>
  <c r="F1104" i="6" s="1"/>
  <c r="G131" i="2"/>
  <c r="G132" i="2" s="1"/>
  <c r="G133" i="2" s="1"/>
  <c r="D273" i="5"/>
  <c r="G1103" i="6"/>
  <c r="G1104" i="6" s="1"/>
  <c r="E469" i="5"/>
  <c r="G131" i="1"/>
  <c r="G132" i="1" s="1"/>
  <c r="G133" i="1" s="1"/>
  <c r="C933" i="6"/>
  <c r="D131" i="2"/>
  <c r="D132" i="2" s="1"/>
  <c r="D312" i="5"/>
  <c r="G819" i="5"/>
  <c r="F131" i="1"/>
  <c r="F132" i="1" s="1"/>
  <c r="F133" i="1" s="1"/>
  <c r="G1097" i="6"/>
  <c r="G1098" i="6" s="1"/>
  <c r="C1103" i="6"/>
  <c r="E312" i="5"/>
  <c r="G741" i="5"/>
  <c r="C312" i="6"/>
  <c r="D79" i="5"/>
  <c r="E79" i="5"/>
  <c r="G79" i="5"/>
  <c r="G156" i="5"/>
  <c r="D156" i="5"/>
  <c r="F156" i="5"/>
  <c r="F273" i="5"/>
  <c r="G469" i="5"/>
  <c r="D469" i="5"/>
  <c r="E548" i="5"/>
  <c r="D586" i="5"/>
  <c r="E586" i="5"/>
  <c r="E625" i="5"/>
  <c r="D664" i="5"/>
  <c r="E664" i="5"/>
  <c r="F664" i="5"/>
  <c r="G664" i="5"/>
  <c r="G702" i="5"/>
  <c r="F702" i="5"/>
  <c r="D819" i="5"/>
  <c r="F819" i="5"/>
  <c r="D858" i="5"/>
  <c r="E858" i="5"/>
  <c r="E1113" i="5" s="1"/>
  <c r="E1114" i="5" s="1"/>
  <c r="F1014" i="5"/>
  <c r="D79" i="6"/>
  <c r="E79" i="6"/>
  <c r="G79" i="6"/>
  <c r="D1100" i="6"/>
  <c r="D1101" i="6" s="1"/>
  <c r="F156" i="6"/>
  <c r="D195" i="6"/>
  <c r="E273" i="6"/>
  <c r="F312" i="6"/>
  <c r="D350" i="6"/>
  <c r="F350" i="6"/>
  <c r="E388" i="6"/>
  <c r="D432" i="6"/>
  <c r="E432" i="6"/>
  <c r="D470" i="6"/>
  <c r="E470" i="6"/>
  <c r="D510" i="6"/>
  <c r="E510" i="6"/>
  <c r="D549" i="6"/>
  <c r="E549" i="6"/>
  <c r="C587" i="6"/>
  <c r="E587" i="6"/>
  <c r="E626" i="6"/>
  <c r="F626" i="6"/>
  <c r="E665" i="6"/>
  <c r="F665" i="6"/>
  <c r="E703" i="6"/>
  <c r="F703" i="6"/>
  <c r="G703" i="6"/>
  <c r="C742" i="6"/>
  <c r="E742" i="6"/>
  <c r="F742" i="6"/>
  <c r="G742" i="6"/>
  <c r="C781" i="6"/>
  <c r="C820" i="6"/>
  <c r="C858" i="6"/>
  <c r="F858" i="6"/>
  <c r="C896" i="6"/>
  <c r="G896" i="6"/>
  <c r="F933" i="6"/>
  <c r="D933" i="6"/>
  <c r="C975" i="6"/>
  <c r="E975" i="6"/>
  <c r="F975" i="6"/>
  <c r="F1014" i="6"/>
  <c r="G1014" i="6"/>
  <c r="D1014" i="6"/>
  <c r="G1053" i="6"/>
  <c r="E1053" i="6"/>
  <c r="F1053" i="6"/>
  <c r="C1092" i="6"/>
  <c r="D1092" i="6"/>
  <c r="E1092" i="6"/>
  <c r="D83" i="8"/>
  <c r="D84" i="8" s="1"/>
  <c r="G154" i="9"/>
  <c r="D191" i="9"/>
  <c r="D306" i="9"/>
  <c r="G306" i="9"/>
  <c r="E462" i="9"/>
  <c r="D843" i="9"/>
  <c r="F843" i="9"/>
  <c r="C959" i="9"/>
  <c r="D959" i="9"/>
  <c r="C154" i="9"/>
  <c r="G1069" i="9"/>
  <c r="G1073" i="9" s="1"/>
  <c r="F78" i="9"/>
  <c r="E154" i="9"/>
  <c r="F462" i="9"/>
  <c r="E1034" i="9"/>
  <c r="C1073" i="9"/>
  <c r="C1081" i="9"/>
  <c r="F1087" i="9"/>
  <c r="G78" i="9"/>
  <c r="E306" i="9"/>
  <c r="G462" i="9"/>
  <c r="F1034" i="9"/>
  <c r="F1073" i="9"/>
  <c r="G23" i="9"/>
  <c r="G39" i="9" s="1"/>
  <c r="F115" i="9"/>
  <c r="C996" i="9"/>
  <c r="F996" i="9"/>
  <c r="D1034" i="9"/>
  <c r="G1034" i="9"/>
  <c r="D1073" i="9"/>
  <c r="E1073" i="9"/>
  <c r="D78" i="9"/>
  <c r="E843" i="9"/>
  <c r="C919" i="9"/>
  <c r="E996" i="9"/>
  <c r="E1081" i="9"/>
  <c r="E1082" i="9" s="1"/>
  <c r="C1078" i="9"/>
  <c r="D919" i="9"/>
  <c r="E39" i="9"/>
  <c r="F1081" i="9"/>
  <c r="F1082" i="9" s="1"/>
  <c r="F39" i="9"/>
  <c r="F154" i="9"/>
  <c r="D462" i="9"/>
  <c r="E919" i="9"/>
  <c r="G996" i="9"/>
  <c r="C1034" i="9"/>
  <c r="F306" i="9"/>
  <c r="D1078" i="9"/>
  <c r="D1079" i="9" s="1"/>
  <c r="C39" i="9"/>
  <c r="D115" i="9"/>
  <c r="D1087" i="9"/>
  <c r="G919" i="9"/>
  <c r="G959" i="9"/>
  <c r="E959" i="9"/>
  <c r="G115" i="9"/>
  <c r="E1078" i="9"/>
  <c r="E1079" i="9" s="1"/>
  <c r="D39" i="9"/>
  <c r="E115" i="9"/>
  <c r="E191" i="9"/>
  <c r="D1084" i="9"/>
  <c r="C843" i="9"/>
  <c r="F959" i="9"/>
  <c r="F1078" i="9"/>
  <c r="F1079" i="9" s="1"/>
  <c r="E1087" i="9"/>
  <c r="E1093" i="9" s="1"/>
  <c r="E1094" i="9" s="1"/>
  <c r="G1078" i="9"/>
  <c r="G1079" i="9" s="1"/>
  <c r="F191" i="9"/>
  <c r="F919" i="9"/>
  <c r="D996" i="9"/>
  <c r="F1084" i="9"/>
  <c r="E83" i="8"/>
  <c r="E84" i="8" s="1"/>
  <c r="E85" i="8" s="1"/>
  <c r="G83" i="8"/>
  <c r="G84" i="8" s="1"/>
  <c r="G85" i="8" s="1"/>
  <c r="H83" i="8"/>
  <c r="H84" i="8" s="1"/>
  <c r="H85" i="8" s="1"/>
  <c r="F83" i="8"/>
  <c r="F84" i="8" s="1"/>
  <c r="F85" i="8" s="1"/>
  <c r="F1097" i="6"/>
  <c r="F1098" i="6" s="1"/>
  <c r="D1106" i="6"/>
  <c r="D1107" i="6" s="1"/>
  <c r="C79" i="6"/>
  <c r="E156" i="6"/>
  <c r="G195" i="6"/>
  <c r="G233" i="6"/>
  <c r="G273" i="6"/>
  <c r="E350" i="6"/>
  <c r="C432" i="6"/>
  <c r="C470" i="6"/>
  <c r="C510" i="6"/>
  <c r="C549" i="6"/>
  <c r="D587" i="6"/>
  <c r="D626" i="6"/>
  <c r="D665" i="6"/>
  <c r="F896" i="6"/>
  <c r="D975" i="6"/>
  <c r="D1053" i="6"/>
  <c r="C1100" i="6"/>
  <c r="F587" i="6"/>
  <c r="F1106" i="6"/>
  <c r="F1107" i="6" s="1"/>
  <c r="G1106" i="6"/>
  <c r="G1107" i="6" s="1"/>
  <c r="F79" i="6"/>
  <c r="C350" i="6"/>
  <c r="C388" i="6"/>
  <c r="E1097" i="6"/>
  <c r="E1098" i="6" s="1"/>
  <c r="F432" i="6"/>
  <c r="F470" i="6"/>
  <c r="F510" i="6"/>
  <c r="F549" i="6"/>
  <c r="G587" i="6"/>
  <c r="G626" i="6"/>
  <c r="G665" i="6"/>
  <c r="E1100" i="6"/>
  <c r="E1101" i="6" s="1"/>
  <c r="C41" i="6"/>
  <c r="C195" i="6"/>
  <c r="C233" i="6"/>
  <c r="C273" i="6"/>
  <c r="E312" i="6"/>
  <c r="D388" i="6"/>
  <c r="D1103" i="6"/>
  <c r="D1104" i="6" s="1"/>
  <c r="G432" i="6"/>
  <c r="G470" i="6"/>
  <c r="G510" i="6"/>
  <c r="G549" i="6"/>
  <c r="E781" i="6"/>
  <c r="D820" i="6"/>
  <c r="G933" i="6"/>
  <c r="E1014" i="6"/>
  <c r="G1092" i="6"/>
  <c r="C1097" i="6"/>
  <c r="F1100" i="6"/>
  <c r="F1101" i="6" s="1"/>
  <c r="F41" i="6"/>
  <c r="F1111" i="6" s="1"/>
  <c r="F1112" i="6" s="1"/>
  <c r="G156" i="6"/>
  <c r="D273" i="6"/>
  <c r="E1103" i="6"/>
  <c r="E1104" i="6" s="1"/>
  <c r="F781" i="6"/>
  <c r="E820" i="6"/>
  <c r="E858" i="6"/>
  <c r="C1014" i="6"/>
  <c r="D1097" i="6"/>
  <c r="D1098" i="6" s="1"/>
  <c r="G41" i="6"/>
  <c r="C156" i="6"/>
  <c r="E233" i="6"/>
  <c r="G312" i="6"/>
  <c r="F388" i="6"/>
  <c r="C703" i="6"/>
  <c r="F820" i="6"/>
  <c r="D896" i="6"/>
  <c r="F1092" i="6"/>
  <c r="C1106" i="6"/>
  <c r="F195" i="6"/>
  <c r="F233" i="6"/>
  <c r="F273" i="6"/>
  <c r="G350" i="6"/>
  <c r="G388" i="6"/>
  <c r="C626" i="6"/>
  <c r="C665" i="6"/>
  <c r="D703" i="6"/>
  <c r="D742" i="6"/>
  <c r="G820" i="6"/>
  <c r="G858" i="6"/>
  <c r="E896" i="6"/>
  <c r="E933" i="6"/>
  <c r="C1053" i="6"/>
  <c r="G1098" i="5"/>
  <c r="G1099" i="5" s="1"/>
  <c r="G586" i="5"/>
  <c r="D702" i="5"/>
  <c r="D41" i="5"/>
  <c r="E1107" i="5"/>
  <c r="E1108" i="5" s="1"/>
  <c r="F79" i="5"/>
  <c r="D1107" i="5"/>
  <c r="D1108" i="5" s="1"/>
  <c r="G858" i="5"/>
  <c r="F858" i="5"/>
  <c r="C41" i="5"/>
  <c r="G1107" i="5"/>
  <c r="G1108" i="5" s="1"/>
  <c r="E156" i="5"/>
  <c r="E194" i="5"/>
  <c r="F312" i="5"/>
  <c r="G609" i="5"/>
  <c r="G625" i="5" s="1"/>
  <c r="D625" i="5"/>
  <c r="E1014" i="5"/>
  <c r="F741" i="5"/>
  <c r="D1098" i="5"/>
  <c r="D1099" i="5" s="1"/>
  <c r="G194" i="5"/>
  <c r="G273" i="5"/>
  <c r="E819" i="5"/>
  <c r="G1014" i="5"/>
  <c r="F1107" i="5"/>
  <c r="F1108" i="5" s="1"/>
  <c r="C1107" i="5"/>
  <c r="D194" i="5"/>
  <c r="F586" i="5"/>
  <c r="D1014" i="5"/>
  <c r="I103" i="3"/>
  <c r="I16" i="3"/>
  <c r="F169" i="3"/>
  <c r="I39" i="3"/>
  <c r="I170" i="3" s="1"/>
  <c r="I171" i="3" s="1"/>
  <c r="H170" i="3"/>
  <c r="H171" i="3" s="1"/>
  <c r="D169" i="3"/>
  <c r="G170" i="3"/>
  <c r="G171" i="3" s="1"/>
  <c r="H131" i="2"/>
  <c r="H132" i="2" s="1"/>
  <c r="H133" i="2" s="1"/>
  <c r="E128" i="2"/>
  <c r="F131" i="2"/>
  <c r="F132" i="2" s="1"/>
  <c r="F133" i="2" s="1"/>
  <c r="H131" i="1"/>
  <c r="H132" i="1" s="1"/>
  <c r="H133" i="1" s="1"/>
  <c r="D131" i="1"/>
  <c r="D132" i="1" s="1"/>
  <c r="I73" i="1"/>
  <c r="I131" i="2"/>
  <c r="I132" i="2" s="1"/>
  <c r="I133" i="2" s="1"/>
  <c r="G539" i="9"/>
  <c r="G1084" i="9"/>
  <c r="I131" i="1"/>
  <c r="I132" i="1" s="1"/>
  <c r="I133" i="1" s="1"/>
  <c r="I169" i="3"/>
  <c r="G169" i="3"/>
  <c r="G41" i="5"/>
  <c r="C79" i="5"/>
  <c r="C1101" i="5"/>
  <c r="D41" i="6"/>
  <c r="H169" i="3"/>
  <c r="E1098" i="5"/>
  <c r="E1099" i="5" s="1"/>
  <c r="E41" i="6"/>
  <c r="C1087" i="9"/>
  <c r="F1098" i="5"/>
  <c r="F1099" i="5" s="1"/>
  <c r="D156" i="6"/>
  <c r="G1100" i="6"/>
  <c r="G1101" i="6" s="1"/>
  <c r="D170" i="3"/>
  <c r="D539" i="9"/>
  <c r="F170" i="3"/>
  <c r="F171" i="3" s="1"/>
  <c r="D548" i="5"/>
  <c r="E539" i="9"/>
  <c r="D1081" i="9"/>
  <c r="D1082" i="9" s="1"/>
  <c r="D1113" i="5" l="1"/>
  <c r="D1114" i="5" s="1"/>
  <c r="F1093" i="9"/>
  <c r="F1094" i="9" s="1"/>
  <c r="G1081" i="9"/>
  <c r="G1082" i="9" s="1"/>
  <c r="C1113" i="5"/>
  <c r="G1087" i="9"/>
  <c r="G1093" i="9" s="1"/>
  <c r="G1094" i="9" s="1"/>
  <c r="F1113" i="5"/>
  <c r="F1114" i="5" s="1"/>
  <c r="G1111" i="6"/>
  <c r="G1112" i="6" s="1"/>
  <c r="C1093" i="9"/>
  <c r="D1111" i="6"/>
  <c r="D1112" i="6" s="1"/>
  <c r="C1111" i="6"/>
  <c r="E1111" i="6"/>
  <c r="E1112" i="6" s="1"/>
  <c r="G1113" i="5"/>
  <c r="G1114" i="5" s="1"/>
  <c r="D1093" i="9"/>
  <c r="D1094" i="9" s="1"/>
</calcChain>
</file>

<file path=xl/sharedStrings.xml><?xml version="1.0" encoding="utf-8"?>
<sst xmlns="http://schemas.openxmlformats.org/spreadsheetml/2006/main" count="5275" uniqueCount="345">
  <si>
    <t>20-ти дневное примерное  меню бесплатного горячего питания для обучающихся в общеобразовательных организациях в период с 08:30 до 12:00</t>
  </si>
  <si>
    <t>Возрастная группа</t>
  </si>
  <si>
    <t>7-11 лет</t>
  </si>
  <si>
    <t>Сезон</t>
  </si>
  <si>
    <t>Зимне-весенний</t>
  </si>
  <si>
    <t>День</t>
  </si>
  <si>
    <t>№
рец.</t>
  </si>
  <si>
    <t>Прием пищи, наименование блюда</t>
  </si>
  <si>
    <t>Масса порции (г)</t>
  </si>
  <si>
    <t>Цены, руб</t>
  </si>
  <si>
    <t>Пищевые вещества (г)</t>
  </si>
  <si>
    <t>ЭЦ (ккал)</t>
  </si>
  <si>
    <t>Б</t>
  </si>
  <si>
    <t>Ж</t>
  </si>
  <si>
    <t>У</t>
  </si>
  <si>
    <t>День 1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</si>
  <si>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</si>
  <si>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</si>
  <si>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</si>
  <si>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</si>
  <si>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</si>
  <si>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</si>
  <si>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Хлеб пшеничный</t>
  </si>
  <si>
    <t>338/М</t>
  </si>
  <si>
    <t>Фрукт по сезону (яблоки)</t>
  </si>
  <si>
    <t>Итого за Завтрак</t>
  </si>
  <si>
    <t>День 2</t>
  </si>
  <si>
    <t>14/М</t>
  </si>
  <si>
    <t>Масло сливочное</t>
  </si>
  <si>
    <t>223/М</t>
  </si>
  <si>
    <t>Запеканка из творога с соусом вишневым , 130/30</t>
  </si>
  <si>
    <t>376/М</t>
  </si>
  <si>
    <t>Чай с сахаром, 200/11</t>
  </si>
  <si>
    <t>Фрукт по сезону (бананы)</t>
  </si>
  <si>
    <t>День 3</t>
  </si>
  <si>
    <t>15/М</t>
  </si>
  <si>
    <t>Сыр полутвердый</t>
  </si>
  <si>
    <t>173/М</t>
  </si>
  <si>
    <t>Каша вязкая молочная пшенная</t>
  </si>
  <si>
    <t>382/М</t>
  </si>
  <si>
    <t>Какао на молоке, 200/11</t>
  </si>
  <si>
    <t>День 4</t>
  </si>
  <si>
    <t>279/М</t>
  </si>
  <si>
    <t>Тефтели из говядины  с соусом красным основным</t>
  </si>
  <si>
    <t>90/30</t>
  </si>
  <si>
    <t>171/М</t>
  </si>
  <si>
    <t>Каша гречневая рассыпчатая</t>
  </si>
  <si>
    <t>Фрукт по сезону (груши)</t>
  </si>
  <si>
    <t>День 5</t>
  </si>
  <si>
    <t>212/М</t>
  </si>
  <si>
    <t>Фритатта с ветчиной</t>
  </si>
  <si>
    <t>71/М</t>
  </si>
  <si>
    <t>Подгарнировка из зеленого горошка</t>
  </si>
  <si>
    <t>379/М</t>
  </si>
  <si>
    <t>Напиток кофейный на молоке, 200/11</t>
  </si>
  <si>
    <t>День 6</t>
  </si>
  <si>
    <t>274/К</t>
  </si>
  <si>
    <t>Соус «Болоньезе»</t>
  </si>
  <si>
    <t>День 7</t>
  </si>
  <si>
    <t>Купаты куриные</t>
  </si>
  <si>
    <t>415/К</t>
  </si>
  <si>
    <t xml:space="preserve">Рис припущенный с овощами                  </t>
  </si>
  <si>
    <t>День 8</t>
  </si>
  <si>
    <t>175/М</t>
  </si>
  <si>
    <t>Каша вязкая молочная из смеси круп</t>
  </si>
  <si>
    <t>Пирог осетинский с картофелем и сыром твердых сортов</t>
  </si>
  <si>
    <t>День 9</t>
  </si>
  <si>
    <t>208/М</t>
  </si>
  <si>
    <t>Лапшевник с творогом и маслом сливочным (150/5)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</si>
  <si>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</si>
  <si>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</si>
  <si>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</si>
  <si>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</si>
  <si>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</si>
  <si>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16/М</t>
  </si>
  <si>
    <t>Ветчина</t>
  </si>
  <si>
    <t>День 11</t>
  </si>
  <si>
    <t>Каша молочная гречневая  с сахаром и маслом  сливочным</t>
  </si>
  <si>
    <t>День 12</t>
  </si>
  <si>
    <t>Ватрушка с творогом</t>
  </si>
  <si>
    <t>День 13</t>
  </si>
  <si>
    <t>174/М</t>
  </si>
  <si>
    <t>Каша вязкая молочная из рисовой крупы</t>
  </si>
  <si>
    <t>День 14</t>
  </si>
  <si>
    <t>268/М</t>
  </si>
  <si>
    <t>Котлеты из говядины с маслом сливочным 90/5</t>
  </si>
  <si>
    <t>Каша пшеничная</t>
  </si>
  <si>
    <t>День 15</t>
  </si>
  <si>
    <t>Овощная фритатта</t>
  </si>
  <si>
    <t>День 16</t>
  </si>
  <si>
    <t>Каша перловая с мясом говядины</t>
  </si>
  <si>
    <t>День 17</t>
  </si>
  <si>
    <t>219/М</t>
  </si>
  <si>
    <t>Сырники из творога с молоком сгущенным (130/30)</t>
  </si>
  <si>
    <t>День 18</t>
  </si>
  <si>
    <t>Каша вязкая молочная из овсяных хлопьев с ягодами</t>
  </si>
  <si>
    <t>Пирог осетинский с картофелем и сыром</t>
  </si>
  <si>
    <t>День 19</t>
  </si>
  <si>
    <t xml:space="preserve">Рис припущенный с овощами           </t>
  </si>
  <si>
    <t>День 20</t>
  </si>
  <si>
    <t>Среднее значение</t>
  </si>
  <si>
    <t>Итого за: Завтрак</t>
  </si>
  <si>
    <t>Выполнение СанПиН, % от суточной нормы</t>
  </si>
  <si>
    <t>100 % Норма СанПиН</t>
  </si>
  <si>
    <t>20-ти дневное меню бесплатного горячего питания для обучающихся в общеобразовательных организациях в период с 08:30 до 12:00</t>
  </si>
  <si>
    <t>12-18 лет</t>
  </si>
  <si>
    <t>№
Рецептур</t>
  </si>
  <si>
    <t>Куры запеченные  с маслом сливочным (100/5)</t>
  </si>
  <si>
    <t>Запеканка из творога с соусом ягодным 150/50</t>
  </si>
  <si>
    <t xml:space="preserve">Каша вязкая молочная пшенная  </t>
  </si>
  <si>
    <t>Тефтели из говядины  с соусом красным основным (100/30)</t>
  </si>
  <si>
    <t>Лапшевник с творогом и маслом сливочным (200/5)</t>
  </si>
  <si>
    <t>Котлета Морячок с маслом сливочным 100/5</t>
  </si>
  <si>
    <t>Куры запеченные с маслом сливочным, 100/5</t>
  </si>
  <si>
    <t>Котлеты из говядины с маслом сливочным 100/5</t>
  </si>
  <si>
    <t>Сырники из творога с молоком сгущенным (150/30)</t>
  </si>
  <si>
    <t>20-ти дневное примерное  меню бесплатного горячего питания для  обучающихся в общеобразовательных организациях в период с 12:00 до 16:00</t>
  </si>
  <si>
    <t>Зимне — весенний</t>
  </si>
  <si>
    <t>Цена, руб.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</si>
  <si>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</si>
  <si>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</si>
  <si>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</si>
  <si>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</si>
  <si>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Куры запеченные</t>
  </si>
  <si>
    <t>Макароны отварные с маслом сливочным (150/5)</t>
  </si>
  <si>
    <t>342/М</t>
  </si>
  <si>
    <t>Компот из свежих яблок, 200/11</t>
  </si>
  <si>
    <t>Хлеб ржано-пшеничный</t>
  </si>
  <si>
    <t>Итого за Обед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</si>
  <si>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</si>
  <si>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</si>
  <si>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</si>
  <si>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</si>
  <si>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</si>
  <si>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Картофель, тушеный с луком  и морковью</t>
  </si>
  <si>
    <t>349/М</t>
  </si>
  <si>
    <t>Компот из сухофруктов, 200/11</t>
  </si>
  <si>
    <t>99/К</t>
  </si>
  <si>
    <t>Салат «Осенний»</t>
  </si>
  <si>
    <t>102М</t>
  </si>
  <si>
    <t>Суп картофельный с бобовыми (фасолью)</t>
  </si>
  <si>
    <t>291/М</t>
  </si>
  <si>
    <t>Плов с индейкой</t>
  </si>
  <si>
    <t>Компот из вишни, 200/11</t>
  </si>
  <si>
    <t>75М</t>
  </si>
  <si>
    <t>Икра свекольная</t>
  </si>
  <si>
    <t>102/М</t>
  </si>
  <si>
    <t>Суп картофельный с бобовыми (горохом)</t>
  </si>
  <si>
    <t>Тефтели из говядины  с соусом красным основным (90/30)</t>
  </si>
  <si>
    <t>55/М</t>
  </si>
  <si>
    <t>Салат из свеклы с соленым огурцом</t>
  </si>
  <si>
    <t>Суп Минестроне</t>
  </si>
  <si>
    <t>232/М</t>
  </si>
  <si>
    <t>Рыба запеченная</t>
  </si>
  <si>
    <t>128/М</t>
  </si>
  <si>
    <t>Картофельное пюре с маслом сливочным (150/5)</t>
  </si>
  <si>
    <t>101/М</t>
  </si>
  <si>
    <t>Суп картофельный с рисом со сметаной, 200/5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</si>
  <si>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</si>
  <si>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</si>
  <si>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</si>
  <si>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</si>
  <si>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Компот из яблок и вишни, 200/11</t>
  </si>
  <si>
    <t>96/М</t>
  </si>
  <si>
    <t>Рассольник ленинградский со сметаной, 200/5</t>
  </si>
  <si>
    <t>260/М</t>
  </si>
  <si>
    <t>Гуляш из говядины (45/45)</t>
  </si>
  <si>
    <t>388/М</t>
  </si>
  <si>
    <t>Напиток из шиповника, 200/11</t>
  </si>
  <si>
    <t>67/М</t>
  </si>
  <si>
    <t>Винегрет овощной</t>
  </si>
  <si>
    <t>Шницель из говядины и мяса птицы</t>
  </si>
  <si>
    <t>Каша пшеничная с   маслом сливочным (150/5)</t>
  </si>
  <si>
    <t>49/М</t>
  </si>
  <si>
    <t>Салат витаминный (2 вариант)</t>
  </si>
  <si>
    <t>Котлета Морячок с маслом сливочным, 90/5</t>
  </si>
  <si>
    <t>290/М</t>
  </si>
  <si>
    <t>Гуляш из куриного филе (45/45)</t>
  </si>
  <si>
    <t>Суп картофельный с рисом со сметаной</t>
  </si>
  <si>
    <t>50/М</t>
  </si>
  <si>
    <t>Салат из свеклы с сыром из твердых сортов</t>
  </si>
  <si>
    <t xml:space="preserve">Шницель из говядины и мяса птицы с маслом сливочным, 90/5                                            </t>
  </si>
  <si>
    <t>Каша пшеничная с маслом сливочным (150/5)</t>
  </si>
  <si>
    <t>23/М</t>
  </si>
  <si>
    <t>Салат из белокочанной капусты с кукурузой</t>
  </si>
  <si>
    <t>392/М</t>
  </si>
  <si>
    <t>Пельмени мясные отварные с маслом сливочным, 200/5</t>
  </si>
  <si>
    <t>Салат витаминный /2 вариант/</t>
  </si>
  <si>
    <t>Биточки из говядины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</si>
  <si>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</si>
  <si>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</si>
  <si>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</si>
  <si>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20-ти дневное меню бесплатного горячего питания для  обучающихся в общеобразовательных организациях в период с 12:00 до 16:00</t>
  </si>
  <si>
    <t>На 12 лет и старше</t>
  </si>
  <si>
    <t>Борщ из капусты с картофелем и сметаной, 250/5</t>
  </si>
  <si>
    <t>Макароны отварные с маслом сливочным (180/5)</t>
  </si>
  <si>
    <t>Суп «Минестроне»</t>
  </si>
  <si>
    <t>Картофельное пюре с маслом сливочным (180/5)</t>
  </si>
  <si>
    <t>Суп картофельный с рисом со сметаной, 250/5</t>
  </si>
  <si>
    <t>Соус болоньезе</t>
  </si>
  <si>
    <t>Щи из капусты с картофелем и сметаной, 250/5</t>
  </si>
  <si>
    <t>Рассольник ленинградский со сметаной, 250/5</t>
  </si>
  <si>
    <t>Гуляш из говядины</t>
  </si>
  <si>
    <t>Каша пшеничная с   маслом сливочным (180/5)</t>
  </si>
  <si>
    <t>Котлета Морячок с маслом сливочным, 100/5</t>
  </si>
  <si>
    <t>Гуляш из куриного филе (50/50)</t>
  </si>
  <si>
    <t xml:space="preserve">Шницель из говядины и мяса птицы , 100/5                                            </t>
  </si>
  <si>
    <t>Пельмени мясные отварные с маслом сливочным, 250/5</t>
  </si>
  <si>
    <t>Котлета Морячок с маслом сливочным , 100/5</t>
  </si>
  <si>
    <t>День:</t>
  </si>
  <si>
    <t>понедельник</t>
  </si>
  <si>
    <t>Неделя:</t>
  </si>
  <si>
    <t>Завтрак</t>
  </si>
  <si>
    <t>Запеканка из творога с соусом вишневым, 130/30</t>
  </si>
  <si>
    <t>Обед</t>
  </si>
  <si>
    <t>Полдник</t>
  </si>
  <si>
    <t>Булочка сдобная с вишней</t>
  </si>
  <si>
    <t>Груша</t>
  </si>
  <si>
    <t>Итого за Полдник</t>
  </si>
  <si>
    <t>Ужин</t>
  </si>
  <si>
    <t>Биточки из курицы с соусом сметанно-томатным, 90/20</t>
  </si>
  <si>
    <t>Рагу овощное</t>
  </si>
  <si>
    <t>Чай с молоком, 200/11</t>
  </si>
  <si>
    <t>Итого за Ужин</t>
  </si>
  <si>
    <t>Ужин 2</t>
  </si>
  <si>
    <t>Йогурт</t>
  </si>
  <si>
    <t>Итого за Ужин 2</t>
  </si>
  <si>
    <t>Итого за день</t>
  </si>
  <si>
    <t>вторник</t>
  </si>
  <si>
    <t>Макароны, запеченные с сыром</t>
  </si>
  <si>
    <t>Яблоко</t>
  </si>
  <si>
    <t>Плов из курицы</t>
  </si>
  <si>
    <t>Чай с шиповником</t>
  </si>
  <si>
    <t>Кефир</t>
  </si>
  <si>
    <t>среда</t>
  </si>
  <si>
    <t>Омлет с сыром</t>
  </si>
  <si>
    <t>Молоко</t>
  </si>
  <si>
    <t>четверг</t>
  </si>
  <si>
    <t>Булочка сдобная с творогом</t>
  </si>
  <si>
    <t>Бефстроганов из говядины</t>
  </si>
  <si>
    <t>Картофель отварной</t>
  </si>
  <si>
    <t>пятница</t>
  </si>
  <si>
    <t>Банан</t>
  </si>
  <si>
    <t>Кекс творожный с вишней</t>
  </si>
  <si>
    <t>суббота</t>
  </si>
  <si>
    <t>Салат Осенний</t>
  </si>
  <si>
    <t>Пирожок с мясом и рисом</t>
  </si>
  <si>
    <t>Котлета Морячок с соусом сметанно-томатным, 90/30</t>
  </si>
  <si>
    <t>воскресенье</t>
  </si>
  <si>
    <t>Яйцо вареное</t>
  </si>
  <si>
    <t>Суп картофельный с фасолью</t>
  </si>
  <si>
    <t>Рыба запеченная с маслом сливочным, 90/5</t>
  </si>
  <si>
    <t>Гуляш из куриного филе</t>
  </si>
  <si>
    <t>Запеканка из творога с молоком сгущенным, 130/20</t>
  </si>
  <si>
    <t>Пирожки с капустой</t>
  </si>
  <si>
    <t>Омлет с картофелем</t>
  </si>
  <si>
    <t>Каша гречневая молочная с маслом сливочным и сахаром</t>
  </si>
  <si>
    <t>Рыба, тушеная в томате с овощами</t>
  </si>
  <si>
    <t>Омлет с морковью</t>
  </si>
  <si>
    <t>Каша вязкая молочная из овсяных хлопьев с ягодами, 150</t>
  </si>
  <si>
    <t>Шницель из говядины</t>
  </si>
  <si>
    <t>Биточки из курицы с соусом сметанно-томатным, 90/30</t>
  </si>
  <si>
    <t>Каша пшеничная рассыпчатая</t>
  </si>
  <si>
    <t>Жаркое по-домашнему (говядина)</t>
  </si>
  <si>
    <t>Фрикадельки рыбные</t>
  </si>
  <si>
    <t>Рис припущенный с овощами</t>
  </si>
  <si>
    <t>Картофель, тушеный с луком</t>
  </si>
  <si>
    <t>Каша вязкая молочная из пшеничной крупы</t>
  </si>
  <si>
    <t>Картофельное пюре</t>
  </si>
  <si>
    <t>Биточки из курицы</t>
  </si>
  <si>
    <t>Капуста тушеная</t>
  </si>
  <si>
    <t>Бефстроганов из куриного филе</t>
  </si>
  <si>
    <t>Биточки из говядины и мяса птицы</t>
  </si>
  <si>
    <t>Каша гречневая молочная</t>
  </si>
  <si>
    <t xml:space="preserve">Котлеты из курицы с соусом сметанным, 90/30                                   </t>
  </si>
  <si>
    <t>Среднее</t>
  </si>
  <si>
    <t>Среднее значение Завтраков</t>
  </si>
  <si>
    <t>Среднее значение Обедов</t>
  </si>
  <si>
    <t>Среднее значение Полдников</t>
  </si>
  <si>
    <t>Среднее значение Ужинов</t>
  </si>
  <si>
    <t>Среднее значение Ужина 2</t>
  </si>
  <si>
    <t>Среднее значение за рацион</t>
  </si>
  <si>
    <t>28-ми дневное меню питания для обучающихся в школах-интернатов возрастной категории 12 лет  и старше</t>
  </si>
  <si>
    <t>Запеканка из творога с соусом вишневым, 150/30</t>
  </si>
  <si>
    <t>Бефстроганов из говядины (50/50)</t>
  </si>
  <si>
    <t>Котлета Морячок с соусом сметанным, 100/30</t>
  </si>
  <si>
    <t>Рыба запеченная с  маслом сливочным (100/5)</t>
  </si>
  <si>
    <t>Запеканка из творога с молоком сгущенным, 150/30</t>
  </si>
  <si>
    <t xml:space="preserve"> </t>
  </si>
  <si>
    <t>Гуляш из говядины (50/50)</t>
  </si>
  <si>
    <t>Салат из отварной моркови с сыром</t>
  </si>
  <si>
    <t>20-ти дневное меню основного (организованного питания) для  обучающихся общеобразовательных организаций</t>
  </si>
  <si>
    <t>осенне-зимний</t>
  </si>
  <si>
    <t>Овощи тушеные</t>
  </si>
  <si>
    <t>95/М</t>
  </si>
  <si>
    <t>Рассольник домашний со сметаной, 250/5</t>
  </si>
  <si>
    <t>62/К</t>
  </si>
  <si>
    <t>Салат морковный</t>
  </si>
  <si>
    <t>278/М</t>
  </si>
  <si>
    <t>Тефтели из говядины</t>
  </si>
  <si>
    <t>139/М</t>
  </si>
  <si>
    <t>Рыба запеченная с маслом сливочным, 100/5</t>
  </si>
  <si>
    <t>20/М</t>
  </si>
  <si>
    <t>Салат из свежих огурцов</t>
  </si>
  <si>
    <t>32/К</t>
  </si>
  <si>
    <t>Салат из белокочанной капусты с огурцами</t>
  </si>
  <si>
    <t>Салат из свеклы с сыром</t>
  </si>
  <si>
    <t xml:space="preserve">Шницель из говядины и мяса птицы с маслом сливочным, 100/5                                            </t>
  </si>
  <si>
    <t>Котлеты из говядины с маслом сливочным, 100/5</t>
  </si>
  <si>
    <t xml:space="preserve">Котлета из мяса и печени с сливочным маслом, 100/5                                        </t>
  </si>
  <si>
    <r>
      <t>10-ми дневное примерное меню питания для обучающихся</t>
    </r>
    <r>
      <rPr>
        <b/>
        <sz val="12"/>
        <color theme="1"/>
        <rFont val="Times New Roman"/>
        <family val="1"/>
        <charset val="204"/>
      </rPr>
      <t xml:space="preserve"> в общеобразовательных организациях в период с 08:30 до 12:00</t>
    </r>
  </si>
  <si>
    <t>4 День</t>
  </si>
  <si>
    <t>7День</t>
  </si>
  <si>
    <t>8 День</t>
  </si>
  <si>
    <t>9 День</t>
  </si>
  <si>
    <t>10 День</t>
  </si>
  <si>
    <t>28-ми дневное меню питания для обучающихся в школах-интернатах возрастной категории 12-18 лет</t>
  </si>
  <si>
    <t>Куры запеченные с соусом сметанно-томатным, 100/30</t>
  </si>
  <si>
    <t>Биточки куриные с соусом сметанно-томатным, 90/20</t>
  </si>
  <si>
    <t>Свежие огурцы</t>
  </si>
  <si>
    <t>Рыба, запеченная в сметанном соусе</t>
  </si>
  <si>
    <t>Плов из говядины</t>
  </si>
  <si>
    <t>Суп крестьянский с рисом со сметаной, 250/5</t>
  </si>
  <si>
    <t>293/309</t>
  </si>
  <si>
    <t>Куры  запеченные с макаронами отварными и маслом сливочным</t>
  </si>
  <si>
    <t>100/200/5</t>
  </si>
  <si>
    <t>Щи из свежей капусты с картофелем и сметаной, 250/5</t>
  </si>
  <si>
    <t>Пирожок печеный  с капустой</t>
  </si>
  <si>
    <t>Мясо тушеное</t>
  </si>
  <si>
    <t>Куры запеченные с соусом томатным, 90/30</t>
  </si>
  <si>
    <t>Суп из овощей со сметаной, 250/5</t>
  </si>
  <si>
    <t>Тефтели из говядины с соусом томатным (90/30)</t>
  </si>
  <si>
    <t>Салат картофельный с солеными огурцами</t>
  </si>
  <si>
    <t>Пирожок печеный с картофелем</t>
  </si>
  <si>
    <t>Голубцы  с мясом и рисом с соусом сметанным(108/50)</t>
  </si>
  <si>
    <t>Каша гречневая рассыпчатая с маслом сливочным</t>
  </si>
  <si>
    <t>200/5</t>
  </si>
  <si>
    <t>Котлета Морячок</t>
  </si>
  <si>
    <t>Котлеты из говядины с соусом сметанным, 90/30</t>
  </si>
  <si>
    <t>Запеканка картофельная с мясом</t>
  </si>
  <si>
    <t>Рис отварной</t>
  </si>
  <si>
    <t>Котлета Морячок с соусом сметанным, 90/30</t>
  </si>
  <si>
    <t>Булочка сдобная "Плюшка"</t>
  </si>
  <si>
    <t>Пирожок с мясом</t>
  </si>
  <si>
    <t>28-мидневное примерное  меню питания для обучающихся в школах-интернатов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</si>
</sst>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%&quot;"/>
    <numFmt numFmtId="166" formatCode="#,##0.0"/>
  </numFmts>
  <fonts count="3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8"/>
      <color theme="1"/>
      <name val="Arial"/>
      <family val="2"/>
      <charset val="204"/>
    </font>
    <font>
      <sz val="8"/>
      <color theme="1"/>
      <name val="Arial1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color rgb="FF000000"/>
      <name val="Times New Roman1"/>
      <charset val="204"/>
    </font>
    <font>
      <sz val="12"/>
      <color theme="1"/>
      <name val="Times New Roman1"/>
      <charset val="204"/>
    </font>
    <font>
      <b/>
      <sz val="12"/>
      <color theme="1"/>
      <name val="Times New Roman1"/>
      <charset val="204"/>
    </font>
    <font>
      <sz val="11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2"/>
      <charset val="204"/>
    </font>
    <font>
      <sz val="12"/>
      <color theme="1"/>
      <name val="Times New Roman3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3"/>
      <charset val="204"/>
    </font>
    <font>
      <b/>
      <sz val="12"/>
      <color rgb="FF000000"/>
      <name val="Times New Roman3"/>
      <charset val="204"/>
    </font>
    <font>
      <u/>
      <sz val="12"/>
      <color theme="1"/>
      <name val="Times New Roman3"/>
      <charset val="204"/>
    </font>
    <font>
      <b/>
      <sz val="12"/>
      <color theme="1"/>
      <name val="Times New Roman3"/>
      <charset val="204"/>
    </font>
    <font>
      <sz val="10"/>
      <color theme="1"/>
      <name val="Arial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25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9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" fillId="0" borderId="0"/>
    <xf numFmtId="0" fontId="1" fillId="0" borderId="0"/>
    <xf numFmtId="0" fontId="4" fillId="0" borderId="0"/>
    <xf numFmtId="0" fontId="6" fillId="0" borderId="0">
      <alignment horizontal="left" vertical="top"/>
    </xf>
    <xf numFmtId="0" fontId="6" fillId="0" borderId="0">
      <alignment horizontal="left" vertical="top"/>
    </xf>
    <xf numFmtId="0" fontId="15" fillId="0" borderId="0"/>
    <xf numFmtId="0" fontId="15" fillId="0" borderId="0"/>
    <xf numFmtId="0" fontId="16" fillId="0" borderId="0"/>
    <xf numFmtId="0" fontId="15" fillId="0" borderId="0"/>
  </cellStyleXfs>
  <cellXfs count="446">
    <xf numFmtId="0" fontId="0" fillId="0" borderId="0" xfId="0"/>
    <xf numFmtId="0" fontId="17" fillId="0" borderId="0" xfId="0" applyFont="1"/>
    <xf numFmtId="0" fontId="17" fillId="0" borderId="0" xfId="0" applyFont="1" applyAlignment="1">
      <alignment vertical="top"/>
    </xf>
    <xf numFmtId="0" fontId="17" fillId="9" borderId="0" xfId="20" applyFont="1" applyFill="1" applyAlignment="1">
      <alignment horizontal="center" vertical="center" wrapText="1"/>
    </xf>
    <xf numFmtId="0" fontId="17" fillId="9" borderId="0" xfId="20" applyFont="1" applyFill="1" applyAlignment="1">
      <alignment horizontal="left" vertical="center" wrapText="1"/>
    </xf>
    <xf numFmtId="0" fontId="18" fillId="9" borderId="0" xfId="20" applyFont="1" applyFill="1" applyBorder="1" applyAlignment="1">
      <alignment horizontal="right" vertical="center" wrapText="1"/>
    </xf>
    <xf numFmtId="0" fontId="18" fillId="9" borderId="0" xfId="20" applyFont="1" applyFill="1" applyAlignment="1">
      <alignment horizontal="right" vertical="top" wrapText="1"/>
    </xf>
    <xf numFmtId="0" fontId="17" fillId="9" borderId="0" xfId="20" applyFont="1" applyFill="1" applyAlignment="1">
      <alignment horizontal="left" vertical="center"/>
    </xf>
    <xf numFmtId="0" fontId="17" fillId="0" borderId="2" xfId="20" applyFont="1" applyFill="1" applyBorder="1" applyAlignment="1">
      <alignment horizontal="center" vertical="top"/>
    </xf>
    <xf numFmtId="0" fontId="17" fillId="0" borderId="2" xfId="20" applyFont="1" applyFill="1" applyBorder="1" applyAlignment="1">
      <alignment horizontal="center" vertical="center" wrapText="1"/>
    </xf>
    <xf numFmtId="1" fontId="17" fillId="0" borderId="2" xfId="20" applyNumberFormat="1" applyFont="1" applyFill="1" applyBorder="1" applyAlignment="1">
      <alignment horizontal="center" vertical="center"/>
    </xf>
    <xf numFmtId="2" fontId="17" fillId="0" borderId="2" xfId="20" applyNumberFormat="1" applyFont="1" applyFill="1" applyBorder="1" applyAlignment="1">
      <alignment horizontal="center" vertical="center"/>
    </xf>
    <xf numFmtId="0" fontId="17" fillId="0" borderId="2" xfId="20" applyFont="1" applyFill="1" applyBorder="1" applyAlignment="1">
      <alignment horizontal="left" vertical="center" wrapText="1"/>
    </xf>
    <xf numFmtId="164" fontId="17" fillId="0" borderId="2" xfId="20" applyNumberFormat="1" applyFont="1" applyFill="1" applyBorder="1" applyAlignment="1">
      <alignment horizontal="center" vertical="center"/>
    </xf>
    <xf numFmtId="0" fontId="17" fillId="0" borderId="2" xfId="20" applyFont="1" applyFill="1" applyBorder="1" applyAlignment="1">
      <alignment horizontal="center" vertical="center"/>
    </xf>
    <xf numFmtId="1" fontId="18" fillId="0" borderId="2" xfId="20" applyNumberFormat="1" applyFont="1" applyFill="1" applyBorder="1" applyAlignment="1">
      <alignment horizontal="center" vertical="center"/>
    </xf>
    <xf numFmtId="2" fontId="18" fillId="0" borderId="2" xfId="20" applyNumberFormat="1" applyFont="1" applyFill="1" applyBorder="1" applyAlignment="1">
      <alignment horizontal="center" vertical="center"/>
    </xf>
    <xf numFmtId="2" fontId="17" fillId="0" borderId="2" xfId="20" applyNumberFormat="1" applyFont="1" applyBorder="1" applyAlignment="1">
      <alignment horizontal="center" vertical="top"/>
    </xf>
    <xf numFmtId="0" fontId="17" fillId="0" borderId="2" xfId="20" applyFont="1" applyBorder="1" applyAlignment="1">
      <alignment horizontal="left" vertical="top" wrapText="1"/>
    </xf>
    <xf numFmtId="1" fontId="17" fillId="0" borderId="2" xfId="20" applyNumberFormat="1" applyFont="1" applyBorder="1" applyAlignment="1">
      <alignment horizontal="center" vertical="top"/>
    </xf>
    <xf numFmtId="164" fontId="17" fillId="0" borderId="2" xfId="20" applyNumberFormat="1" applyFont="1" applyBorder="1" applyAlignment="1">
      <alignment horizontal="center" vertical="top"/>
    </xf>
    <xf numFmtId="1" fontId="19" fillId="0" borderId="2" xfId="21" applyNumberFormat="1" applyFont="1" applyBorder="1" applyAlignment="1">
      <alignment horizontal="center" vertical="top"/>
    </xf>
    <xf numFmtId="0" fontId="19" fillId="0" borderId="2" xfId="21" applyFont="1" applyBorder="1" applyAlignment="1">
      <alignment vertical="top" wrapText="1"/>
    </xf>
    <xf numFmtId="2" fontId="19" fillId="0" borderId="2" xfId="21" applyNumberFormat="1" applyFont="1" applyBorder="1" applyAlignment="1">
      <alignment horizontal="center" vertical="top"/>
    </xf>
    <xf numFmtId="164" fontId="19" fillId="0" borderId="2" xfId="21" applyNumberFormat="1" applyFont="1" applyBorder="1" applyAlignment="1">
      <alignment horizontal="center" vertical="top"/>
    </xf>
    <xf numFmtId="0" fontId="17" fillId="0" borderId="2" xfId="20" applyFont="1" applyFill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1" fontId="20" fillId="0" borderId="2" xfId="21" applyNumberFormat="1" applyFont="1" applyBorder="1" applyAlignment="1">
      <alignment horizontal="center" vertical="center"/>
    </xf>
    <xf numFmtId="2" fontId="20" fillId="0" borderId="2" xfId="21" applyNumberFormat="1" applyFont="1" applyBorder="1" applyAlignment="1">
      <alignment horizontal="center" vertical="center"/>
    </xf>
    <xf numFmtId="1" fontId="19" fillId="0" borderId="2" xfId="21" applyNumberFormat="1" applyFont="1" applyBorder="1" applyAlignment="1">
      <alignment horizontal="center" vertical="center"/>
    </xf>
    <xf numFmtId="2" fontId="19" fillId="0" borderId="2" xfId="21" applyNumberFormat="1" applyFont="1" applyBorder="1" applyAlignment="1">
      <alignment horizontal="center" vertical="center"/>
    </xf>
    <xf numFmtId="164" fontId="19" fillId="0" borderId="2" xfId="21" applyNumberFormat="1" applyFont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1" fontId="17" fillId="0" borderId="2" xfId="20" applyNumberFormat="1" applyFont="1" applyBorder="1" applyAlignment="1">
      <alignment horizontal="center" vertical="center"/>
    </xf>
    <xf numFmtId="2" fontId="17" fillId="0" borderId="2" xfId="20" applyNumberFormat="1" applyFont="1" applyBorder="1" applyAlignment="1">
      <alignment horizontal="center" vertical="center"/>
    </xf>
    <xf numFmtId="164" fontId="17" fillId="0" borderId="2" xfId="20" applyNumberFormat="1" applyFont="1" applyBorder="1" applyAlignment="1">
      <alignment horizontal="center" vertical="center"/>
    </xf>
    <xf numFmtId="1" fontId="20" fillId="0" borderId="2" xfId="21" applyNumberFormat="1" applyFont="1" applyBorder="1" applyAlignment="1">
      <alignment horizontal="center"/>
    </xf>
    <xf numFmtId="2" fontId="20" fillId="0" borderId="2" xfId="21" applyNumberFormat="1" applyFont="1" applyBorder="1" applyAlignment="1">
      <alignment horizontal="center"/>
    </xf>
    <xf numFmtId="2" fontId="20" fillId="0" borderId="2" xfId="21" applyNumberFormat="1" applyFont="1" applyBorder="1" applyAlignment="1">
      <alignment horizontal="center" vertical="top"/>
    </xf>
    <xf numFmtId="164" fontId="18" fillId="0" borderId="2" xfId="20" applyNumberFormat="1" applyFont="1" applyFill="1" applyBorder="1" applyAlignment="1">
      <alignment horizontal="center" vertical="center"/>
    </xf>
    <xf numFmtId="0" fontId="17" fillId="0" borderId="0" xfId="20" applyFont="1" applyFill="1" applyBorder="1" applyAlignment="1">
      <alignment horizontal="left" vertical="top"/>
    </xf>
    <xf numFmtId="0" fontId="18" fillId="0" borderId="0" xfId="20" applyFont="1" applyFill="1" applyBorder="1" applyAlignment="1">
      <alignment horizontal="left" vertical="center"/>
    </xf>
    <xf numFmtId="0" fontId="18" fillId="0" borderId="3" xfId="20" applyFont="1" applyFill="1" applyBorder="1" applyAlignment="1">
      <alignment horizontal="right" vertical="center"/>
    </xf>
    <xf numFmtId="1" fontId="20" fillId="0" borderId="2" xfId="21" applyNumberFormat="1" applyFont="1" applyFill="1" applyBorder="1" applyAlignment="1">
      <alignment horizontal="center" vertical="center"/>
    </xf>
    <xf numFmtId="3" fontId="19" fillId="0" borderId="2" xfId="21" applyNumberFormat="1" applyFont="1" applyFill="1" applyBorder="1" applyAlignment="1">
      <alignment horizontal="center" vertical="center"/>
    </xf>
    <xf numFmtId="1" fontId="19" fillId="0" borderId="2" xfId="21" applyNumberFormat="1" applyFont="1" applyFill="1" applyBorder="1" applyAlignment="1">
      <alignment horizontal="center" vertical="center"/>
    </xf>
    <xf numFmtId="2" fontId="19" fillId="0" borderId="2" xfId="21" applyNumberFormat="1" applyFont="1" applyFill="1" applyBorder="1" applyAlignment="1">
      <alignment horizontal="center" vertical="center"/>
    </xf>
    <xf numFmtId="0" fontId="19" fillId="0" borderId="2" xfId="21" applyFont="1" applyFill="1" applyBorder="1" applyAlignment="1">
      <alignment horizontal="center" vertical="top"/>
    </xf>
    <xf numFmtId="165" fontId="19" fillId="0" borderId="2" xfId="21" applyNumberFormat="1" applyFont="1" applyFill="1" applyBorder="1" applyAlignment="1">
      <alignment horizontal="center"/>
    </xf>
    <xf numFmtId="1" fontId="17" fillId="0" borderId="2" xfId="20" applyNumberFormat="1" applyFont="1" applyFill="1" applyBorder="1" applyAlignment="1">
      <alignment horizontal="center" vertical="center" wrapText="1"/>
    </xf>
    <xf numFmtId="3" fontId="17" fillId="0" borderId="2" xfId="20" applyNumberFormat="1" applyFont="1" applyFill="1" applyBorder="1" applyAlignment="1">
      <alignment horizontal="center" vertical="center" wrapText="1"/>
    </xf>
    <xf numFmtId="0" fontId="21" fillId="0" borderId="0" xfId="0" applyFont="1"/>
    <xf numFmtId="2" fontId="21" fillId="0" borderId="0" xfId="0" applyNumberFormat="1" applyFont="1"/>
    <xf numFmtId="0" fontId="21" fillId="0" borderId="0" xfId="0" applyFont="1" applyAlignment="1">
      <alignment vertical="top"/>
    </xf>
    <xf numFmtId="0" fontId="21" fillId="9" borderId="0" xfId="20" applyFont="1" applyFill="1" applyAlignment="1" applyProtection="1">
      <alignment horizontal="center" vertical="center" wrapText="1"/>
    </xf>
    <xf numFmtId="0" fontId="21" fillId="9" borderId="0" xfId="20" applyFont="1" applyFill="1" applyAlignment="1" applyProtection="1">
      <alignment horizontal="left" vertical="center" wrapText="1"/>
    </xf>
    <xf numFmtId="2" fontId="21" fillId="9" borderId="0" xfId="20" applyNumberFormat="1" applyFont="1" applyFill="1" applyAlignment="1" applyProtection="1">
      <alignment horizontal="left" vertical="center" wrapText="1"/>
    </xf>
    <xf numFmtId="0" fontId="22" fillId="9" borderId="0" xfId="20" applyFont="1" applyFill="1" applyAlignment="1" applyProtection="1">
      <alignment horizontal="right" vertical="center" wrapText="1"/>
    </xf>
    <xf numFmtId="0" fontId="22" fillId="9" borderId="0" xfId="20" applyFont="1" applyFill="1" applyAlignment="1" applyProtection="1">
      <alignment horizontal="right" vertical="top" wrapText="1"/>
    </xf>
    <xf numFmtId="0" fontId="21" fillId="9" borderId="0" xfId="20" applyFont="1" applyFill="1" applyAlignment="1" applyProtection="1">
      <alignment horizontal="left" vertical="center"/>
    </xf>
    <xf numFmtId="0" fontId="21" fillId="0" borderId="2" xfId="20" applyFont="1" applyFill="1" applyBorder="1" applyAlignment="1" applyProtection="1">
      <alignment horizontal="center" vertical="top"/>
    </xf>
    <xf numFmtId="0" fontId="21" fillId="0" borderId="2" xfId="20" applyFont="1" applyFill="1" applyBorder="1" applyAlignment="1" applyProtection="1">
      <alignment horizontal="center" vertical="center" wrapText="1"/>
    </xf>
    <xf numFmtId="2" fontId="21" fillId="0" borderId="2" xfId="20" applyNumberFormat="1" applyFont="1" applyFill="1" applyBorder="1" applyAlignment="1" applyProtection="1">
      <alignment horizontal="center" vertical="center" wrapText="1"/>
    </xf>
    <xf numFmtId="1" fontId="21" fillId="0" borderId="2" xfId="20" applyNumberFormat="1" applyFont="1" applyFill="1" applyBorder="1" applyAlignment="1" applyProtection="1">
      <alignment horizontal="center" vertical="center"/>
    </xf>
    <xf numFmtId="2" fontId="21" fillId="0" borderId="2" xfId="20" applyNumberFormat="1" applyFont="1" applyFill="1" applyBorder="1" applyAlignment="1" applyProtection="1">
      <alignment horizontal="center" vertical="center"/>
    </xf>
    <xf numFmtId="0" fontId="21" fillId="0" borderId="2" xfId="20" applyFont="1" applyFill="1" applyBorder="1" applyAlignment="1" applyProtection="1">
      <alignment horizontal="center" vertical="center"/>
    </xf>
    <xf numFmtId="0" fontId="21" fillId="0" borderId="2" xfId="20" applyFont="1" applyFill="1" applyBorder="1" applyAlignment="1" applyProtection="1">
      <alignment horizontal="left" vertical="center" wrapText="1"/>
    </xf>
    <xf numFmtId="164" fontId="21" fillId="0" borderId="2" xfId="2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1" fontId="22" fillId="0" borderId="2" xfId="20" applyNumberFormat="1" applyFont="1" applyFill="1" applyBorder="1" applyAlignment="1" applyProtection="1">
      <alignment horizontal="center" vertical="center"/>
    </xf>
    <xf numFmtId="2" fontId="22" fillId="0" borderId="2" xfId="20" applyNumberFormat="1" applyFont="1" applyFill="1" applyBorder="1" applyAlignment="1" applyProtection="1">
      <alignment horizontal="center" vertical="center"/>
    </xf>
    <xf numFmtId="2" fontId="21" fillId="0" borderId="2" xfId="20" applyNumberFormat="1" applyFont="1" applyFill="1" applyBorder="1" applyAlignment="1" applyProtection="1">
      <alignment horizontal="center" vertical="top"/>
    </xf>
    <xf numFmtId="0" fontId="21" fillId="0" borderId="2" xfId="20" applyFont="1" applyFill="1" applyBorder="1" applyAlignment="1" applyProtection="1">
      <alignment horizontal="left" vertical="top" wrapText="1"/>
    </xf>
    <xf numFmtId="1" fontId="21" fillId="0" borderId="2" xfId="20" applyNumberFormat="1" applyFont="1" applyFill="1" applyBorder="1" applyAlignment="1" applyProtection="1">
      <alignment horizontal="center" vertical="top"/>
    </xf>
    <xf numFmtId="164" fontId="21" fillId="0" borderId="2" xfId="20" applyNumberFormat="1" applyFont="1" applyFill="1" applyBorder="1" applyAlignment="1" applyProtection="1">
      <alignment horizontal="center" vertical="top"/>
    </xf>
    <xf numFmtId="1" fontId="23" fillId="0" borderId="2" xfId="21" applyNumberFormat="1" applyFont="1" applyFill="1" applyBorder="1" applyAlignment="1" applyProtection="1">
      <alignment horizontal="center" vertical="top"/>
    </xf>
    <xf numFmtId="0" fontId="23" fillId="0" borderId="2" xfId="21" applyFont="1" applyFill="1" applyBorder="1" applyAlignment="1" applyProtection="1">
      <alignment vertical="top" wrapText="1"/>
    </xf>
    <xf numFmtId="2" fontId="23" fillId="0" borderId="2" xfId="21" applyNumberFormat="1" applyFont="1" applyFill="1" applyBorder="1" applyAlignment="1" applyProtection="1">
      <alignment horizontal="center" vertical="top"/>
    </xf>
    <xf numFmtId="164" fontId="23" fillId="0" borderId="2" xfId="21" applyNumberFormat="1" applyFont="1" applyFill="1" applyBorder="1" applyAlignment="1" applyProtection="1">
      <alignment horizontal="center" vertical="top"/>
    </xf>
    <xf numFmtId="1" fontId="24" fillId="0" borderId="2" xfId="21" applyNumberFormat="1" applyFont="1" applyFill="1" applyBorder="1" applyAlignment="1" applyProtection="1">
      <alignment horizontal="center" vertical="center"/>
    </xf>
    <xf numFmtId="2" fontId="24" fillId="0" borderId="2" xfId="21" applyNumberFormat="1" applyFont="1" applyFill="1" applyBorder="1" applyAlignment="1" applyProtection="1">
      <alignment horizontal="center" vertical="center"/>
    </xf>
    <xf numFmtId="1" fontId="23" fillId="0" borderId="2" xfId="21" applyNumberFormat="1" applyFont="1" applyFill="1" applyBorder="1" applyAlignment="1" applyProtection="1">
      <alignment horizontal="center" vertical="center"/>
    </xf>
    <xf numFmtId="2" fontId="23" fillId="0" borderId="2" xfId="21" applyNumberFormat="1" applyFont="1" applyFill="1" applyBorder="1" applyAlignment="1" applyProtection="1">
      <alignment horizontal="center" vertical="center"/>
    </xf>
    <xf numFmtId="0" fontId="21" fillId="9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1" fontId="17" fillId="0" borderId="2" xfId="19" applyNumberFormat="1" applyFont="1" applyFill="1" applyBorder="1" applyAlignment="1">
      <alignment horizontal="center" vertical="center"/>
    </xf>
    <xf numFmtId="2" fontId="17" fillId="0" borderId="2" xfId="19" applyNumberFormat="1" applyFont="1" applyFill="1" applyBorder="1" applyAlignment="1">
      <alignment horizontal="center" vertical="center"/>
    </xf>
    <xf numFmtId="164" fontId="17" fillId="0" borderId="2" xfId="19" applyNumberFormat="1" applyFont="1" applyFill="1" applyBorder="1" applyAlignment="1">
      <alignment horizontal="center" vertical="center"/>
    </xf>
    <xf numFmtId="1" fontId="24" fillId="0" borderId="2" xfId="21" applyNumberFormat="1" applyFont="1" applyFill="1" applyBorder="1" applyAlignment="1" applyProtection="1">
      <alignment horizontal="center"/>
    </xf>
    <xf numFmtId="2" fontId="24" fillId="0" borderId="2" xfId="21" applyNumberFormat="1" applyFont="1" applyFill="1" applyBorder="1" applyAlignment="1" applyProtection="1">
      <alignment horizontal="center"/>
    </xf>
    <xf numFmtId="2" fontId="24" fillId="0" borderId="2" xfId="21" applyNumberFormat="1" applyFont="1" applyFill="1" applyBorder="1" applyAlignment="1" applyProtection="1">
      <alignment horizontal="center" vertical="top"/>
    </xf>
    <xf numFmtId="0" fontId="21" fillId="0" borderId="0" xfId="20" applyFont="1" applyFill="1" applyAlignment="1" applyProtection="1">
      <alignment horizontal="left" vertical="top"/>
    </xf>
    <xf numFmtId="0" fontId="22" fillId="0" borderId="0" xfId="20" applyFont="1" applyFill="1" applyAlignment="1" applyProtection="1">
      <alignment horizontal="left" vertical="center"/>
    </xf>
    <xf numFmtId="0" fontId="22" fillId="0" borderId="3" xfId="20" applyFont="1" applyFill="1" applyBorder="1" applyAlignment="1" applyProtection="1">
      <alignment horizontal="right" vertical="center"/>
    </xf>
    <xf numFmtId="3" fontId="23" fillId="0" borderId="2" xfId="21" applyNumberFormat="1" applyFont="1" applyFill="1" applyBorder="1" applyAlignment="1" applyProtection="1">
      <alignment horizontal="center" vertical="center"/>
    </xf>
    <xf numFmtId="0" fontId="23" fillId="0" borderId="2" xfId="21" applyFont="1" applyFill="1" applyBorder="1" applyAlignment="1" applyProtection="1">
      <alignment horizontal="center" vertical="top"/>
    </xf>
    <xf numFmtId="165" fontId="23" fillId="0" borderId="2" xfId="21" applyNumberFormat="1" applyFont="1" applyFill="1" applyBorder="1" applyAlignment="1" applyProtection="1">
      <alignment horizontal="center"/>
    </xf>
    <xf numFmtId="1" fontId="21" fillId="0" borderId="2" xfId="20" applyNumberFormat="1" applyFont="1" applyFill="1" applyBorder="1" applyAlignment="1" applyProtection="1">
      <alignment horizontal="center" vertical="center" wrapText="1"/>
    </xf>
    <xf numFmtId="3" fontId="21" fillId="0" borderId="2" xfId="20" applyNumberFormat="1" applyFont="1" applyFill="1" applyBorder="1" applyAlignment="1" applyProtection="1">
      <alignment horizontal="center" vertical="center" wrapText="1"/>
    </xf>
    <xf numFmtId="2" fontId="17" fillId="0" borderId="0" xfId="0" applyNumberFormat="1" applyFont="1"/>
    <xf numFmtId="2" fontId="0" fillId="0" borderId="0" xfId="0" applyNumberFormat="1"/>
    <xf numFmtId="0" fontId="18" fillId="0" borderId="0" xfId="19" applyFont="1" applyFill="1" applyBorder="1" applyAlignment="1">
      <alignment horizontal="center" vertical="center" wrapText="1"/>
    </xf>
    <xf numFmtId="0" fontId="18" fillId="0" borderId="0" xfId="19" applyFont="1" applyFill="1" applyAlignment="1">
      <alignment horizontal="right" vertical="center" wrapText="1"/>
    </xf>
    <xf numFmtId="0" fontId="17" fillId="0" borderId="0" xfId="19" applyFont="1" applyFill="1" applyAlignment="1">
      <alignment horizontal="left" vertical="center" wrapText="1"/>
    </xf>
    <xf numFmtId="2" fontId="17" fillId="0" borderId="0" xfId="19" applyNumberFormat="1" applyFont="1" applyFill="1" applyAlignment="1">
      <alignment horizontal="left" vertical="center" wrapText="1"/>
    </xf>
    <xf numFmtId="0" fontId="17" fillId="0" borderId="0" xfId="19" applyFont="1" applyFill="1" applyAlignment="1">
      <alignment horizontal="left" wrapText="1"/>
    </xf>
    <xf numFmtId="0" fontId="17" fillId="0" borderId="0" xfId="19" applyFont="1" applyFill="1" applyAlignment="1">
      <alignment horizontal="left" vertical="center"/>
    </xf>
    <xf numFmtId="0" fontId="17" fillId="0" borderId="2" xfId="19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center" vertical="center" wrapText="1"/>
    </xf>
    <xf numFmtId="2" fontId="17" fillId="0" borderId="2" xfId="19" applyNumberFormat="1" applyFont="1" applyFill="1" applyBorder="1" applyAlignment="1">
      <alignment horizontal="center" vertical="center" wrapText="1"/>
    </xf>
    <xf numFmtId="1" fontId="17" fillId="0" borderId="2" xfId="19" applyNumberFormat="1" applyFont="1" applyFill="1" applyBorder="1" applyAlignment="1">
      <alignment horizontal="center"/>
    </xf>
    <xf numFmtId="0" fontId="17" fillId="0" borderId="2" xfId="19" applyFont="1" applyFill="1" applyBorder="1" applyAlignment="1">
      <alignment horizontal="left" vertical="top" wrapText="1"/>
    </xf>
    <xf numFmtId="0" fontId="17" fillId="0" borderId="2" xfId="20" applyFont="1" applyBorder="1" applyAlignment="1">
      <alignment horizontal="center" vertical="center"/>
    </xf>
    <xf numFmtId="0" fontId="17" fillId="0" borderId="2" xfId="20" applyFont="1" applyBorder="1" applyAlignment="1">
      <alignment horizontal="left" vertical="center" wrapText="1"/>
    </xf>
    <xf numFmtId="1" fontId="18" fillId="0" borderId="2" xfId="19" applyNumberFormat="1" applyFont="1" applyFill="1" applyBorder="1" applyAlignment="1">
      <alignment horizontal="center" vertical="center"/>
    </xf>
    <xf numFmtId="2" fontId="18" fillId="0" borderId="2" xfId="19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5" fillId="0" borderId="2" xfId="19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1" fontId="25" fillId="0" borderId="2" xfId="19" applyNumberFormat="1" applyFont="1" applyFill="1" applyBorder="1" applyAlignment="1">
      <alignment horizontal="center" vertical="center"/>
    </xf>
    <xf numFmtId="0" fontId="25" fillId="0" borderId="2" xfId="19" applyFont="1" applyFill="1" applyBorder="1" applyAlignment="1">
      <alignment horizontal="left" vertical="top" wrapText="1"/>
    </xf>
    <xf numFmtId="2" fontId="25" fillId="0" borderId="2" xfId="19" applyNumberFormat="1" applyFont="1" applyFill="1" applyBorder="1" applyAlignment="1">
      <alignment horizontal="center" vertical="center"/>
    </xf>
    <xf numFmtId="164" fontId="25" fillId="0" borderId="2" xfId="19" applyNumberFormat="1" applyFont="1" applyFill="1" applyBorder="1" applyAlignment="1">
      <alignment horizontal="center" vertical="center"/>
    </xf>
    <xf numFmtId="1" fontId="19" fillId="0" borderId="2" xfId="22" applyNumberFormat="1" applyFont="1" applyBorder="1" applyAlignment="1">
      <alignment horizontal="center" vertical="top"/>
    </xf>
    <xf numFmtId="2" fontId="19" fillId="0" borderId="2" xfId="22" applyNumberFormat="1" applyFont="1" applyBorder="1" applyAlignment="1">
      <alignment horizontal="center" vertical="top"/>
    </xf>
    <xf numFmtId="0" fontId="17" fillId="0" borderId="2" xfId="19" applyFont="1" applyFill="1" applyBorder="1" applyAlignment="1">
      <alignment horizontal="left" vertical="center" wrapText="1"/>
    </xf>
    <xf numFmtId="1" fontId="19" fillId="0" borderId="2" xfId="22" applyNumberFormat="1" applyFont="1" applyBorder="1" applyAlignment="1">
      <alignment horizontal="center" vertical="center"/>
    </xf>
    <xf numFmtId="2" fontId="19" fillId="0" borderId="2" xfId="22" applyNumberFormat="1" applyFont="1" applyBorder="1" applyAlignment="1">
      <alignment horizontal="center" vertical="center"/>
    </xf>
    <xf numFmtId="1" fontId="20" fillId="0" borderId="2" xfId="22" applyNumberFormat="1" applyFont="1" applyBorder="1" applyAlignment="1">
      <alignment horizontal="center"/>
    </xf>
    <xf numFmtId="2" fontId="20" fillId="0" borderId="2" xfId="22" applyNumberFormat="1" applyFont="1" applyBorder="1" applyAlignment="1">
      <alignment horizontal="center"/>
    </xf>
    <xf numFmtId="2" fontId="20" fillId="0" borderId="2" xfId="22" applyNumberFormat="1" applyFont="1" applyBorder="1" applyAlignment="1">
      <alignment horizontal="center" vertical="top"/>
    </xf>
    <xf numFmtId="1" fontId="17" fillId="0" borderId="0" xfId="19" applyNumberFormat="1" applyFont="1" applyFill="1" applyBorder="1" applyAlignment="1">
      <alignment horizontal="center" vertical="center"/>
    </xf>
    <xf numFmtId="2" fontId="17" fillId="0" borderId="0" xfId="19" applyNumberFormat="1" applyFont="1" applyFill="1" applyBorder="1" applyAlignment="1">
      <alignment horizontal="center" vertical="center"/>
    </xf>
    <xf numFmtId="164" fontId="17" fillId="0" borderId="0" xfId="19" applyNumberFormat="1" applyFont="1" applyFill="1" applyBorder="1" applyAlignment="1">
      <alignment horizontal="center" vertical="center"/>
    </xf>
    <xf numFmtId="164" fontId="19" fillId="0" borderId="2" xfId="22" applyNumberFormat="1" applyFont="1" applyBorder="1" applyAlignment="1">
      <alignment horizontal="center" vertical="top"/>
    </xf>
    <xf numFmtId="0" fontId="17" fillId="0" borderId="0" xfId="19" applyFont="1" applyFill="1" applyBorder="1" applyAlignment="1">
      <alignment horizontal="center" vertical="center"/>
    </xf>
    <xf numFmtId="0" fontId="18" fillId="0" borderId="0" xfId="19" applyFont="1" applyFill="1" applyBorder="1" applyAlignment="1">
      <alignment horizontal="left" vertical="center"/>
    </xf>
    <xf numFmtId="0" fontId="18" fillId="0" borderId="0" xfId="19" applyFont="1" applyFill="1" applyBorder="1" applyAlignment="1">
      <alignment horizontal="left"/>
    </xf>
    <xf numFmtId="1" fontId="17" fillId="0" borderId="2" xfId="19" applyNumberFormat="1" applyFont="1" applyFill="1" applyBorder="1" applyAlignment="1">
      <alignment horizontal="center" vertical="center" wrapText="1"/>
    </xf>
    <xf numFmtId="1" fontId="19" fillId="0" borderId="2" xfId="21" applyNumberFormat="1" applyFont="1" applyFill="1" applyBorder="1" applyAlignment="1">
      <alignment horizontal="center" vertical="center" wrapText="1"/>
    </xf>
    <xf numFmtId="2" fontId="19" fillId="0" borderId="2" xfId="21" applyNumberFormat="1" applyFont="1" applyFill="1" applyBorder="1" applyAlignment="1">
      <alignment horizontal="center" vertical="center" wrapText="1"/>
    </xf>
    <xf numFmtId="2" fontId="19" fillId="0" borderId="2" xfId="21" applyNumberFormat="1" applyFont="1" applyFill="1" applyBorder="1" applyAlignment="1">
      <alignment horizontal="center" vertical="top"/>
    </xf>
    <xf numFmtId="3" fontId="17" fillId="0" borderId="2" xfId="19" applyNumberFormat="1" applyFont="1" applyFill="1" applyBorder="1" applyAlignment="1">
      <alignment horizontal="center" vertical="center" wrapText="1"/>
    </xf>
    <xf numFmtId="0" fontId="18" fillId="0" borderId="0" xfId="19" applyFont="1" applyFill="1" applyAlignment="1">
      <alignment horizontal="left" vertical="center" wrapText="1"/>
    </xf>
    <xf numFmtId="164" fontId="18" fillId="0" borderId="2" xfId="19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17" fillId="0" borderId="0" xfId="0" applyNumberFormat="1" applyFont="1"/>
    <xf numFmtId="1" fontId="26" fillId="0" borderId="0" xfId="21" applyNumberFormat="1" applyFont="1" applyFill="1" applyAlignment="1" applyProtection="1"/>
    <xf numFmtId="0" fontId="19" fillId="0" borderId="0" xfId="21" applyFont="1" applyFill="1" applyAlignment="1" applyProtection="1"/>
    <xf numFmtId="1" fontId="20" fillId="0" borderId="0" xfId="21" applyNumberFormat="1" applyFont="1" applyFill="1" applyAlignment="1" applyProtection="1">
      <alignment horizontal="right"/>
    </xf>
    <xf numFmtId="0" fontId="19" fillId="0" borderId="0" xfId="21" applyFont="1" applyFill="1" applyAlignment="1" applyProtection="1">
      <alignment horizontal="left"/>
    </xf>
    <xf numFmtId="1" fontId="19" fillId="0" borderId="2" xfId="21" applyNumberFormat="1" applyFont="1" applyFill="1" applyBorder="1" applyAlignment="1" applyProtection="1">
      <alignment horizontal="center" vertical="center" wrapText="1"/>
    </xf>
    <xf numFmtId="0" fontId="19" fillId="0" borderId="2" xfId="21" applyFont="1" applyFill="1" applyBorder="1" applyAlignment="1" applyProtection="1">
      <alignment horizontal="center" vertical="center" wrapText="1"/>
    </xf>
    <xf numFmtId="1" fontId="19" fillId="0" borderId="2" xfId="21" applyNumberFormat="1" applyFont="1" applyFill="1" applyBorder="1" applyAlignment="1" applyProtection="1">
      <alignment horizontal="center"/>
    </xf>
    <xf numFmtId="1" fontId="19" fillId="0" borderId="2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vertical="top" wrapText="1"/>
    </xf>
    <xf numFmtId="2" fontId="19" fillId="0" borderId="2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164" fontId="19" fillId="0" borderId="2" xfId="0" applyNumberFormat="1" applyFont="1" applyBorder="1" applyAlignment="1">
      <alignment horizontal="center" vertical="top"/>
    </xf>
    <xf numFmtId="1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164" fontId="19" fillId="0" borderId="2" xfId="0" applyNumberFormat="1" applyFont="1" applyBorder="1" applyAlignment="1">
      <alignment horizontal="center" vertical="center"/>
    </xf>
    <xf numFmtId="1" fontId="19" fillId="0" borderId="2" xfId="21" applyNumberFormat="1" applyFont="1" applyFill="1" applyBorder="1" applyAlignment="1" applyProtection="1">
      <alignment horizontal="center" vertical="top"/>
    </xf>
    <xf numFmtId="2" fontId="19" fillId="0" borderId="2" xfId="21" applyNumberFormat="1" applyFont="1" applyFill="1" applyBorder="1" applyAlignment="1" applyProtection="1">
      <alignment horizontal="center" vertical="top"/>
    </xf>
    <xf numFmtId="1" fontId="17" fillId="0" borderId="2" xfId="19" applyNumberFormat="1" applyFont="1" applyFill="1" applyBorder="1" applyAlignment="1" applyProtection="1">
      <alignment horizontal="center" vertical="center"/>
    </xf>
    <xf numFmtId="0" fontId="17" fillId="0" borderId="2" xfId="19" applyFont="1" applyFill="1" applyBorder="1" applyAlignment="1" applyProtection="1">
      <alignment horizontal="left" vertical="top" wrapText="1"/>
    </xf>
    <xf numFmtId="2" fontId="17" fillId="0" borderId="2" xfId="19" applyNumberFormat="1" applyFont="1" applyFill="1" applyBorder="1" applyAlignment="1" applyProtection="1">
      <alignment horizontal="center" vertical="center"/>
    </xf>
    <xf numFmtId="164" fontId="17" fillId="0" borderId="2" xfId="19" applyNumberFormat="1" applyFont="1" applyFill="1" applyBorder="1" applyAlignment="1" applyProtection="1">
      <alignment horizontal="center" vertical="center"/>
    </xf>
    <xf numFmtId="2" fontId="17" fillId="0" borderId="2" xfId="20" applyNumberFormat="1" applyFont="1" applyFill="1" applyBorder="1" applyAlignment="1" applyProtection="1">
      <alignment horizontal="center" vertical="center"/>
    </xf>
    <xf numFmtId="0" fontId="17" fillId="0" borderId="2" xfId="20" applyFont="1" applyFill="1" applyBorder="1" applyAlignment="1" applyProtection="1">
      <alignment horizontal="center" vertical="center"/>
    </xf>
    <xf numFmtId="0" fontId="17" fillId="0" borderId="2" xfId="20" applyFont="1" applyFill="1" applyBorder="1" applyAlignment="1" applyProtection="1">
      <alignment horizontal="left" vertical="center" wrapText="1"/>
    </xf>
    <xf numFmtId="1" fontId="17" fillId="0" borderId="2" xfId="20" applyNumberFormat="1" applyFont="1" applyFill="1" applyBorder="1" applyAlignment="1" applyProtection="1">
      <alignment horizontal="center" vertical="center"/>
    </xf>
    <xf numFmtId="164" fontId="17" fillId="0" borderId="2" xfId="20" applyNumberFormat="1" applyFont="1" applyFill="1" applyBorder="1" applyAlignment="1" applyProtection="1">
      <alignment horizontal="center" vertical="center"/>
    </xf>
    <xf numFmtId="0" fontId="19" fillId="0" borderId="2" xfId="21" applyFont="1" applyFill="1" applyBorder="1" applyAlignment="1" applyProtection="1">
      <alignment vertical="top" wrapText="1"/>
    </xf>
    <xf numFmtId="164" fontId="19" fillId="0" borderId="2" xfId="21" applyNumberFormat="1" applyFont="1" applyFill="1" applyBorder="1" applyAlignment="1" applyProtection="1">
      <alignment horizontal="center" vertical="top"/>
    </xf>
    <xf numFmtId="1" fontId="19" fillId="0" borderId="2" xfId="22" applyNumberFormat="1" applyFont="1" applyFill="1" applyBorder="1" applyAlignment="1" applyProtection="1">
      <alignment horizontal="center" vertical="top"/>
    </xf>
    <xf numFmtId="0" fontId="19" fillId="0" borderId="2" xfId="22" applyFont="1" applyFill="1" applyBorder="1" applyAlignment="1" applyProtection="1">
      <alignment vertical="top" wrapText="1"/>
    </xf>
    <xf numFmtId="2" fontId="19" fillId="0" borderId="2" xfId="22" applyNumberFormat="1" applyFont="1" applyFill="1" applyBorder="1" applyAlignment="1" applyProtection="1">
      <alignment horizontal="center" vertical="top"/>
    </xf>
    <xf numFmtId="164" fontId="19" fillId="0" borderId="2" xfId="22" applyNumberFormat="1" applyFont="1" applyFill="1" applyBorder="1" applyAlignment="1" applyProtection="1">
      <alignment horizontal="center" vertical="top"/>
    </xf>
    <xf numFmtId="1" fontId="19" fillId="0" borderId="2" xfId="22" applyNumberFormat="1" applyFont="1" applyFill="1" applyBorder="1" applyAlignment="1" applyProtection="1">
      <alignment horizontal="center"/>
    </xf>
    <xf numFmtId="3" fontId="19" fillId="0" borderId="2" xfId="21" applyNumberFormat="1" applyFont="1" applyFill="1" applyBorder="1" applyAlignment="1" applyProtection="1">
      <alignment horizontal="center"/>
    </xf>
    <xf numFmtId="4" fontId="19" fillId="0" borderId="2" xfId="21" applyNumberFormat="1" applyFont="1" applyFill="1" applyBorder="1" applyAlignment="1" applyProtection="1">
      <alignment horizontal="center"/>
    </xf>
    <xf numFmtId="1" fontId="19" fillId="0" borderId="2" xfId="21" applyNumberFormat="1" applyFont="1" applyFill="1" applyBorder="1" applyAlignment="1" applyProtection="1">
      <alignment horizontal="center" vertical="center"/>
    </xf>
    <xf numFmtId="0" fontId="19" fillId="0" borderId="2" xfId="21" applyFont="1" applyFill="1" applyBorder="1" applyAlignment="1" applyProtection="1">
      <alignment vertical="center" wrapText="1"/>
    </xf>
    <xf numFmtId="2" fontId="19" fillId="0" borderId="2" xfId="21" applyNumberFormat="1" applyFont="1" applyFill="1" applyBorder="1" applyAlignment="1" applyProtection="1">
      <alignment horizontal="center" vertical="center"/>
    </xf>
    <xf numFmtId="0" fontId="19" fillId="0" borderId="2" xfId="21" applyFont="1" applyFill="1" applyBorder="1" applyAlignment="1" applyProtection="1">
      <alignment horizontal="center" vertical="top"/>
    </xf>
    <xf numFmtId="0" fontId="17" fillId="0" borderId="2" xfId="19" applyFont="1" applyFill="1" applyBorder="1" applyAlignment="1" applyProtection="1">
      <alignment horizontal="left" vertical="center" wrapText="1"/>
    </xf>
    <xf numFmtId="2" fontId="17" fillId="0" borderId="2" xfId="20" applyNumberFormat="1" applyFont="1" applyFill="1" applyBorder="1" applyAlignment="1" applyProtection="1">
      <alignment horizontal="center" vertical="top"/>
    </xf>
    <xf numFmtId="0" fontId="17" fillId="0" borderId="2" xfId="20" applyFont="1" applyFill="1" applyBorder="1" applyAlignment="1" applyProtection="1">
      <alignment horizontal="left" vertical="top" wrapText="1"/>
    </xf>
    <xf numFmtId="1" fontId="17" fillId="0" borderId="2" xfId="20" applyNumberFormat="1" applyFont="1" applyFill="1" applyBorder="1" applyAlignment="1" applyProtection="1">
      <alignment horizontal="center" vertical="top"/>
    </xf>
    <xf numFmtId="164" fontId="17" fillId="0" borderId="2" xfId="20" applyNumberFormat="1" applyFont="1" applyFill="1" applyBorder="1" applyAlignment="1" applyProtection="1">
      <alignment horizontal="center" vertical="top"/>
    </xf>
    <xf numFmtId="0" fontId="21" fillId="0" borderId="0" xfId="0" applyFont="1" applyFill="1"/>
    <xf numFmtId="0" fontId="19" fillId="0" borderId="2" xfId="22" applyFont="1" applyFill="1" applyBorder="1" applyAlignment="1" applyProtection="1">
      <alignment horizontal="center" vertical="top"/>
    </xf>
    <xf numFmtId="1" fontId="19" fillId="0" borderId="2" xfId="22" applyNumberFormat="1" applyFont="1" applyFill="1" applyBorder="1" applyAlignment="1" applyProtection="1">
      <alignment horizontal="center" vertical="center"/>
    </xf>
    <xf numFmtId="2" fontId="19" fillId="0" borderId="2" xfId="22" applyNumberFormat="1" applyFont="1" applyFill="1" applyBorder="1" applyAlignment="1" applyProtection="1">
      <alignment horizontal="center" vertical="center"/>
    </xf>
    <xf numFmtId="2" fontId="19" fillId="0" borderId="2" xfId="21" applyNumberFormat="1" applyFont="1" applyFill="1" applyBorder="1" applyAlignment="1" applyProtection="1">
      <alignment horizontal="center"/>
    </xf>
    <xf numFmtId="1" fontId="23" fillId="0" borderId="0" xfId="21" applyNumberFormat="1" applyFont="1" applyFill="1" applyAlignment="1" applyProtection="1">
      <alignment horizontal="center" vertical="top"/>
    </xf>
    <xf numFmtId="0" fontId="23" fillId="0" borderId="0" xfId="21" applyFont="1" applyFill="1" applyAlignment="1" applyProtection="1">
      <alignment vertical="top" wrapText="1"/>
    </xf>
    <xf numFmtId="2" fontId="23" fillId="0" borderId="0" xfId="21" applyNumberFormat="1" applyFont="1" applyFill="1" applyAlignment="1" applyProtection="1">
      <alignment horizontal="center" vertical="top"/>
    </xf>
    <xf numFmtId="0" fontId="19" fillId="0" borderId="2" xfId="22" applyFont="1" applyFill="1" applyBorder="1" applyAlignment="1" applyProtection="1">
      <alignment vertical="center" wrapText="1"/>
    </xf>
    <xf numFmtId="0" fontId="19" fillId="1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2" fontId="19" fillId="0" borderId="2" xfId="22" applyNumberFormat="1" applyFont="1" applyFill="1" applyBorder="1" applyAlignment="1" applyProtection="1">
      <alignment horizontal="center"/>
    </xf>
    <xf numFmtId="0" fontId="19" fillId="10" borderId="2" xfId="21" applyFont="1" applyFill="1" applyBorder="1" applyAlignment="1" applyProtection="1">
      <alignment vertical="top" wrapText="1"/>
    </xf>
    <xf numFmtId="164" fontId="19" fillId="0" borderId="2" xfId="21" applyNumberFormat="1" applyFont="1" applyFill="1" applyBorder="1" applyAlignment="1" applyProtection="1">
      <alignment horizontal="center"/>
    </xf>
    <xf numFmtId="1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vertical="top" wrapText="1"/>
    </xf>
    <xf numFmtId="2" fontId="27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horizontal="center" vertical="top"/>
    </xf>
    <xf numFmtId="1" fontId="17" fillId="0" borderId="2" xfId="22" applyNumberFormat="1" applyFont="1" applyFill="1" applyBorder="1" applyAlignment="1" applyProtection="1">
      <alignment horizontal="center" vertical="top"/>
    </xf>
    <xf numFmtId="2" fontId="17" fillId="0" borderId="2" xfId="22" applyNumberFormat="1" applyFont="1" applyFill="1" applyBorder="1" applyAlignment="1" applyProtection="1">
      <alignment horizontal="center" vertical="top"/>
    </xf>
    <xf numFmtId="1" fontId="19" fillId="0" borderId="5" xfId="22" applyNumberFormat="1" applyFont="1" applyFill="1" applyBorder="1" applyAlignment="1" applyProtection="1">
      <alignment horizontal="center" vertical="top"/>
    </xf>
    <xf numFmtId="0" fontId="19" fillId="0" borderId="5" xfId="22" applyFont="1" applyFill="1" applyBorder="1" applyAlignment="1" applyProtection="1">
      <alignment vertical="top" wrapText="1"/>
    </xf>
    <xf numFmtId="164" fontId="19" fillId="0" borderId="5" xfId="22" applyNumberFormat="1" applyFont="1" applyFill="1" applyBorder="1" applyAlignment="1" applyProtection="1">
      <alignment horizontal="center" vertical="top"/>
    </xf>
    <xf numFmtId="0" fontId="20" fillId="0" borderId="0" xfId="21" applyFont="1" applyFill="1" applyAlignment="1" applyProtection="1"/>
    <xf numFmtId="3" fontId="19" fillId="0" borderId="0" xfId="21" applyNumberFormat="1" applyFont="1" applyFill="1" applyAlignment="1" applyProtection="1">
      <alignment horizontal="center"/>
    </xf>
    <xf numFmtId="2" fontId="19" fillId="0" borderId="0" xfId="21" applyNumberFormat="1" applyFont="1" applyFill="1" applyAlignment="1" applyProtection="1">
      <alignment horizontal="center" vertical="top"/>
    </xf>
    <xf numFmtId="0" fontId="20" fillId="0" borderId="0" xfId="21" applyFont="1" applyFill="1" applyAlignment="1" applyProtection="1">
      <alignment horizontal="right"/>
    </xf>
    <xf numFmtId="164" fontId="19" fillId="0" borderId="2" xfId="21" applyNumberFormat="1" applyFont="1" applyFill="1" applyBorder="1" applyAlignment="1" applyProtection="1">
      <alignment horizontal="center" vertical="center"/>
    </xf>
    <xf numFmtId="165" fontId="19" fillId="0" borderId="2" xfId="21" applyNumberFormat="1" applyFont="1" applyFill="1" applyBorder="1" applyAlignment="1" applyProtection="1">
      <alignment horizontal="center"/>
    </xf>
    <xf numFmtId="2" fontId="19" fillId="0" borderId="2" xfId="21" applyNumberFormat="1" applyFont="1" applyFill="1" applyBorder="1" applyAlignment="1" applyProtection="1">
      <alignment horizontal="center" vertical="center" wrapText="1"/>
    </xf>
    <xf numFmtId="2" fontId="19" fillId="0" borderId="2" xfId="22" applyNumberFormat="1" applyFont="1" applyFill="1" applyBorder="1" applyAlignment="1" applyProtection="1">
      <alignment horizontal="center" vertical="center" wrapText="1"/>
    </xf>
    <xf numFmtId="165" fontId="19" fillId="0" borderId="2" xfId="22" applyNumberFormat="1" applyFont="1" applyFill="1" applyBorder="1" applyAlignment="1" applyProtection="1">
      <alignment horizontal="center"/>
    </xf>
    <xf numFmtId="3" fontId="19" fillId="0" borderId="2" xfId="21" applyNumberFormat="1" applyFont="1" applyFill="1" applyBorder="1" applyAlignment="1" applyProtection="1">
      <alignment horizontal="center" vertical="center"/>
    </xf>
    <xf numFmtId="166" fontId="19" fillId="0" borderId="2" xfId="21" applyNumberFormat="1" applyFont="1" applyFill="1" applyBorder="1" applyAlignment="1" applyProtection="1">
      <alignment horizontal="center" vertical="center"/>
    </xf>
    <xf numFmtId="9" fontId="17" fillId="0" borderId="2" xfId="7" applyFont="1" applyFill="1" applyBorder="1" applyAlignment="1" applyProtection="1">
      <alignment horizontal="center"/>
    </xf>
    <xf numFmtId="3" fontId="19" fillId="0" borderId="2" xfId="21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Border="1" applyAlignment="1">
      <alignment horizontal="center" wrapText="1"/>
    </xf>
    <xf numFmtId="1" fontId="26" fillId="0" borderId="0" xfId="21" applyNumberFormat="1" applyFont="1"/>
    <xf numFmtId="0" fontId="19" fillId="0" borderId="0" xfId="21" applyFont="1"/>
    <xf numFmtId="0" fontId="20" fillId="0" borderId="0" xfId="21" applyFont="1" applyBorder="1" applyAlignment="1">
      <alignment horizontal="left"/>
    </xf>
    <xf numFmtId="1" fontId="20" fillId="0" borderId="0" xfId="21" applyNumberFormat="1" applyFont="1" applyAlignment="1">
      <alignment horizontal="right"/>
    </xf>
    <xf numFmtId="0" fontId="19" fillId="0" borderId="0" xfId="21" applyFont="1" applyBorder="1" applyAlignment="1">
      <alignment horizontal="left"/>
    </xf>
    <xf numFmtId="0" fontId="19" fillId="0" borderId="0" xfId="21" applyFont="1" applyAlignment="1">
      <alignment horizontal="left"/>
    </xf>
    <xf numFmtId="0" fontId="19" fillId="0" borderId="2" xfId="21" applyFont="1" applyBorder="1" applyAlignment="1">
      <alignment horizontal="center" vertical="center" wrapText="1"/>
    </xf>
    <xf numFmtId="1" fontId="19" fillId="0" borderId="2" xfId="21" applyNumberFormat="1" applyFont="1" applyBorder="1" applyAlignment="1">
      <alignment horizontal="center"/>
    </xf>
    <xf numFmtId="0" fontId="20" fillId="0" borderId="2" xfId="21" applyFont="1" applyBorder="1" applyAlignment="1">
      <alignment indent="1"/>
    </xf>
    <xf numFmtId="1" fontId="28" fillId="0" borderId="2" xfId="0" applyNumberFormat="1" applyFont="1" applyBorder="1" applyAlignment="1">
      <alignment horizontal="center" vertical="top"/>
    </xf>
    <xf numFmtId="0" fontId="28" fillId="0" borderId="2" xfId="0" applyFont="1" applyBorder="1" applyAlignment="1">
      <alignment vertical="top" wrapText="1"/>
    </xf>
    <xf numFmtId="2" fontId="28" fillId="0" borderId="2" xfId="0" applyNumberFormat="1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164" fontId="28" fillId="0" borderId="2" xfId="0" applyNumberFormat="1" applyFont="1" applyBorder="1" applyAlignment="1">
      <alignment horizontal="center" vertical="top"/>
    </xf>
    <xf numFmtId="1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164" fontId="28" fillId="0" borderId="2" xfId="0" applyNumberFormat="1" applyFont="1" applyBorder="1" applyAlignment="1">
      <alignment horizontal="center" vertical="center"/>
    </xf>
    <xf numFmtId="1" fontId="19" fillId="0" borderId="2" xfId="23" applyNumberFormat="1" applyFont="1" applyBorder="1" applyAlignment="1">
      <alignment horizontal="center" vertical="top"/>
    </xf>
    <xf numFmtId="1" fontId="19" fillId="0" borderId="2" xfId="23" applyNumberFormat="1" applyFont="1" applyBorder="1" applyAlignment="1">
      <alignment horizontal="center" vertical="center"/>
    </xf>
    <xf numFmtId="0" fontId="19" fillId="0" borderId="2" xfId="23" applyFont="1" applyBorder="1" applyAlignment="1">
      <alignment vertical="top" wrapText="1"/>
    </xf>
    <xf numFmtId="2" fontId="19" fillId="0" borderId="2" xfId="23" applyNumberFormat="1" applyFont="1" applyBorder="1" applyAlignment="1">
      <alignment horizontal="center" vertical="top"/>
    </xf>
    <xf numFmtId="164" fontId="19" fillId="0" borderId="2" xfId="23" applyNumberFormat="1" applyFont="1" applyBorder="1" applyAlignment="1">
      <alignment horizontal="center" vertical="top"/>
    </xf>
    <xf numFmtId="164" fontId="19" fillId="0" borderId="2" xfId="21" applyNumberFormat="1" applyFont="1" applyBorder="1" applyAlignment="1">
      <alignment horizontal="center"/>
    </xf>
    <xf numFmtId="0" fontId="20" fillId="0" borderId="2" xfId="22" applyFont="1" applyBorder="1" applyAlignment="1">
      <alignment indent="1"/>
    </xf>
    <xf numFmtId="0" fontId="19" fillId="0" borderId="2" xfId="23" applyFont="1" applyFill="1" applyBorder="1" applyAlignment="1">
      <alignment vertical="top" wrapText="1"/>
    </xf>
    <xf numFmtId="1" fontId="19" fillId="0" borderId="2" xfId="22" applyNumberFormat="1" applyFont="1" applyBorder="1" applyAlignment="1">
      <alignment horizontal="center"/>
    </xf>
    <xf numFmtId="2" fontId="19" fillId="0" borderId="2" xfId="22" applyNumberFormat="1" applyFont="1" applyBorder="1" applyAlignment="1">
      <alignment horizontal="center"/>
    </xf>
    <xf numFmtId="3" fontId="19" fillId="0" borderId="2" xfId="21" applyNumberFormat="1" applyFont="1" applyBorder="1" applyAlignment="1">
      <alignment horizontal="center"/>
    </xf>
    <xf numFmtId="4" fontId="19" fillId="0" borderId="2" xfId="21" applyNumberFormat="1" applyFont="1" applyBorder="1" applyAlignment="1">
      <alignment horizontal="center"/>
    </xf>
    <xf numFmtId="1" fontId="19" fillId="0" borderId="2" xfId="21" applyNumberFormat="1" applyFont="1" applyFill="1" applyBorder="1" applyAlignment="1">
      <alignment horizontal="center" vertical="top"/>
    </xf>
    <xf numFmtId="0" fontId="19" fillId="0" borderId="2" xfId="21" applyFont="1" applyFill="1" applyBorder="1" applyAlignment="1">
      <alignment vertical="top" wrapText="1"/>
    </xf>
    <xf numFmtId="0" fontId="19" fillId="0" borderId="2" xfId="21" applyFont="1" applyFill="1" applyBorder="1" applyAlignment="1">
      <alignment vertical="center" wrapText="1"/>
    </xf>
    <xf numFmtId="0" fontId="19" fillId="0" borderId="2" xfId="21" applyFont="1" applyBorder="1" applyAlignment="1">
      <alignment horizontal="center" vertical="top"/>
    </xf>
    <xf numFmtId="2" fontId="19" fillId="0" borderId="2" xfId="21" applyNumberFormat="1" applyFont="1" applyBorder="1" applyAlignment="1">
      <alignment horizontal="center"/>
    </xf>
    <xf numFmtId="0" fontId="19" fillId="0" borderId="2" xfId="22" applyFont="1" applyBorder="1" applyAlignment="1">
      <alignment vertical="top" wrapText="1"/>
    </xf>
    <xf numFmtId="1" fontId="19" fillId="0" borderId="2" xfId="22" applyNumberFormat="1" applyFont="1" applyFill="1" applyBorder="1" applyAlignment="1">
      <alignment horizontal="center" vertical="top"/>
    </xf>
    <xf numFmtId="1" fontId="17" fillId="0" borderId="2" xfId="20" applyNumberFormat="1" applyFont="1" applyFill="1" applyBorder="1" applyAlignment="1">
      <alignment horizontal="center" vertical="top"/>
    </xf>
    <xf numFmtId="2" fontId="17" fillId="0" borderId="2" xfId="20" applyNumberFormat="1" applyFont="1" applyFill="1" applyBorder="1" applyAlignment="1">
      <alignment horizontal="center" vertical="top"/>
    </xf>
    <xf numFmtId="0" fontId="17" fillId="0" borderId="0" xfId="0" applyFont="1" applyFill="1"/>
    <xf numFmtId="0" fontId="19" fillId="0" borderId="2" xfId="22" applyFont="1" applyBorder="1" applyAlignment="1">
      <alignment horizontal="center" vertical="top"/>
    </xf>
    <xf numFmtId="0" fontId="19" fillId="0" borderId="2" xfId="22" applyFont="1" applyFill="1" applyBorder="1" applyAlignment="1">
      <alignment vertical="top" wrapText="1"/>
    </xf>
    <xf numFmtId="164" fontId="19" fillId="0" borderId="2" xfId="22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vertical="top" wrapText="1"/>
    </xf>
    <xf numFmtId="1" fontId="29" fillId="0" borderId="2" xfId="0" applyNumberFormat="1" applyFont="1" applyBorder="1" applyAlignment="1">
      <alignment horizontal="center" vertical="top"/>
    </xf>
    <xf numFmtId="2" fontId="29" fillId="0" borderId="2" xfId="0" applyNumberFormat="1" applyFont="1" applyBorder="1" applyAlignment="1">
      <alignment horizontal="center" vertical="top"/>
    </xf>
    <xf numFmtId="164" fontId="29" fillId="0" borderId="2" xfId="0" applyNumberFormat="1" applyFont="1" applyBorder="1" applyAlignment="1">
      <alignment horizontal="center" vertical="top"/>
    </xf>
    <xf numFmtId="164" fontId="19" fillId="0" borderId="2" xfId="22" applyNumberFormat="1" applyFont="1" applyBorder="1" applyAlignment="1">
      <alignment horizontal="center"/>
    </xf>
    <xf numFmtId="1" fontId="19" fillId="0" borderId="5" xfId="22" applyNumberFormat="1" applyFont="1" applyBorder="1" applyAlignment="1">
      <alignment horizontal="center" vertical="top"/>
    </xf>
    <xf numFmtId="0" fontId="19" fillId="0" borderId="5" xfId="22" applyFont="1" applyBorder="1" applyAlignment="1">
      <alignment vertical="top" wrapText="1"/>
    </xf>
    <xf numFmtId="164" fontId="19" fillId="0" borderId="5" xfId="22" applyNumberFormat="1" applyFont="1" applyBorder="1" applyAlignment="1">
      <alignment horizontal="center" vertical="top"/>
    </xf>
    <xf numFmtId="0" fontId="20" fillId="0" borderId="0" xfId="21" applyFont="1" applyBorder="1"/>
    <xf numFmtId="3" fontId="19" fillId="0" borderId="0" xfId="21" applyNumberFormat="1" applyFont="1" applyBorder="1" applyAlignment="1">
      <alignment horizontal="center"/>
    </xf>
    <xf numFmtId="2" fontId="19" fillId="0" borderId="0" xfId="21" applyNumberFormat="1" applyFont="1" applyBorder="1" applyAlignment="1">
      <alignment horizontal="center" vertical="top"/>
    </xf>
    <xf numFmtId="0" fontId="20" fillId="0" borderId="0" xfId="21" applyFont="1" applyBorder="1" applyAlignment="1">
      <alignment horizontal="right"/>
    </xf>
    <xf numFmtId="0" fontId="19" fillId="0" borderId="2" xfId="21" applyFont="1" applyFill="1" applyBorder="1" applyAlignment="1">
      <alignment horizontal="center" vertical="center" wrapText="1"/>
    </xf>
    <xf numFmtId="164" fontId="19" fillId="0" borderId="2" xfId="21" applyNumberFormat="1" applyFont="1" applyFill="1" applyBorder="1" applyAlignment="1">
      <alignment horizontal="center" vertical="center"/>
    </xf>
    <xf numFmtId="1" fontId="19" fillId="0" borderId="0" xfId="21" applyNumberFormat="1" applyFont="1" applyFill="1" applyBorder="1" applyAlignment="1">
      <alignment horizontal="center"/>
    </xf>
    <xf numFmtId="0" fontId="19" fillId="0" borderId="8" xfId="21" applyFont="1" applyFill="1" applyBorder="1" applyAlignment="1">
      <alignment horizontal="center" vertical="top"/>
    </xf>
    <xf numFmtId="1" fontId="19" fillId="0" borderId="2" xfId="22" applyNumberFormat="1" applyFont="1" applyFill="1" applyBorder="1" applyAlignment="1">
      <alignment horizontal="center" vertical="center"/>
    </xf>
    <xf numFmtId="2" fontId="19" fillId="0" borderId="2" xfId="22" applyNumberFormat="1" applyFont="1" applyFill="1" applyBorder="1" applyAlignment="1">
      <alignment horizontal="center" vertical="center"/>
    </xf>
    <xf numFmtId="0" fontId="19" fillId="0" borderId="2" xfId="22" applyFont="1" applyFill="1" applyBorder="1" applyAlignment="1">
      <alignment horizontal="center" vertical="top"/>
    </xf>
    <xf numFmtId="1" fontId="19" fillId="0" borderId="0" xfId="22" applyNumberFormat="1" applyFont="1" applyFill="1" applyBorder="1" applyAlignment="1">
      <alignment horizontal="center"/>
    </xf>
    <xf numFmtId="2" fontId="19" fillId="0" borderId="2" xfId="22" applyNumberFormat="1" applyFont="1" applyFill="1" applyBorder="1" applyAlignment="1">
      <alignment horizontal="center" vertical="center" wrapText="1"/>
    </xf>
    <xf numFmtId="165" fontId="19" fillId="0" borderId="2" xfId="22" applyNumberFormat="1" applyFont="1" applyFill="1" applyBorder="1" applyAlignment="1">
      <alignment horizontal="center"/>
    </xf>
    <xf numFmtId="166" fontId="19" fillId="0" borderId="2" xfId="21" applyNumberFormat="1" applyFont="1" applyFill="1" applyBorder="1" applyAlignment="1">
      <alignment horizontal="center" vertical="center"/>
    </xf>
    <xf numFmtId="3" fontId="19" fillId="0" borderId="2" xfId="21" applyNumberFormat="1" applyFont="1" applyFill="1" applyBorder="1" applyAlignment="1">
      <alignment horizontal="center" vertical="center" wrapText="1"/>
    </xf>
    <xf numFmtId="0" fontId="21" fillId="0" borderId="0" xfId="20" applyFont="1" applyAlignment="1">
      <alignment horizontal="left" wrapText="1"/>
    </xf>
    <xf numFmtId="0" fontId="22" fillId="0" borderId="0" xfId="20" applyFont="1" applyAlignment="1">
      <alignment horizontal="right" vertical="center" wrapText="1"/>
    </xf>
    <xf numFmtId="0" fontId="21" fillId="0" borderId="0" xfId="20" applyFont="1" applyAlignment="1">
      <alignment horizontal="left" vertical="center" wrapText="1"/>
    </xf>
    <xf numFmtId="0" fontId="21" fillId="0" borderId="2" xfId="20" applyFont="1" applyBorder="1" applyAlignment="1">
      <alignment horizontal="center" vertical="center"/>
    </xf>
    <xf numFmtId="0" fontId="21" fillId="0" borderId="2" xfId="20" applyFont="1" applyBorder="1" applyAlignment="1">
      <alignment horizontal="center" vertical="center" wrapText="1"/>
    </xf>
    <xf numFmtId="1" fontId="21" fillId="0" borderId="2" xfId="20" applyNumberFormat="1" applyFont="1" applyBorder="1" applyAlignment="1">
      <alignment horizontal="center" vertical="center"/>
    </xf>
    <xf numFmtId="1" fontId="21" fillId="0" borderId="2" xfId="20" applyNumberFormat="1" applyFont="1" applyBorder="1" applyAlignment="1">
      <alignment horizontal="center"/>
    </xf>
    <xf numFmtId="0" fontId="21" fillId="0" borderId="2" xfId="20" applyFont="1" applyBorder="1" applyAlignment="1">
      <alignment horizontal="left" vertical="top" wrapText="1"/>
    </xf>
    <xf numFmtId="2" fontId="21" fillId="0" borderId="2" xfId="20" applyNumberFormat="1" applyFont="1" applyBorder="1" applyAlignment="1">
      <alignment horizontal="center" vertical="center"/>
    </xf>
    <xf numFmtId="164" fontId="21" fillId="0" borderId="2" xfId="20" applyNumberFormat="1" applyFont="1" applyBorder="1" applyAlignment="1">
      <alignment horizontal="center" vertical="center"/>
    </xf>
    <xf numFmtId="1" fontId="22" fillId="0" borderId="2" xfId="20" applyNumberFormat="1" applyFont="1" applyBorder="1" applyAlignment="1">
      <alignment horizontal="center" vertical="center"/>
    </xf>
    <xf numFmtId="2" fontId="22" fillId="0" borderId="2" xfId="20" applyNumberFormat="1" applyFont="1" applyBorder="1" applyAlignment="1">
      <alignment horizontal="center" vertical="center"/>
    </xf>
    <xf numFmtId="1" fontId="23" fillId="0" borderId="2" xfId="22" applyNumberFormat="1" applyFont="1" applyBorder="1" applyAlignment="1">
      <alignment horizontal="center" vertical="top"/>
    </xf>
    <xf numFmtId="2" fontId="23" fillId="0" borderId="2" xfId="22" applyNumberFormat="1" applyFont="1" applyBorder="1" applyAlignment="1">
      <alignment horizontal="center" vertical="top"/>
    </xf>
    <xf numFmtId="164" fontId="23" fillId="0" borderId="2" xfId="22" applyNumberFormat="1" applyFont="1" applyBorder="1" applyAlignment="1">
      <alignment horizontal="center" vertical="top"/>
    </xf>
    <xf numFmtId="1" fontId="24" fillId="0" borderId="2" xfId="22" applyNumberFormat="1" applyFont="1" applyBorder="1" applyAlignment="1">
      <alignment horizontal="center"/>
    </xf>
    <xf numFmtId="2" fontId="24" fillId="0" borderId="2" xfId="22" applyNumberFormat="1" applyFont="1" applyBorder="1" applyAlignment="1">
      <alignment horizontal="center" vertical="top"/>
    </xf>
    <xf numFmtId="0" fontId="21" fillId="0" borderId="0" xfId="20" applyFont="1" applyAlignment="1">
      <alignment horizontal="center" vertical="center"/>
    </xf>
    <xf numFmtId="0" fontId="22" fillId="0" borderId="0" xfId="20" applyFont="1" applyAlignment="1">
      <alignment horizontal="left" vertical="center"/>
    </xf>
    <xf numFmtId="0" fontId="22" fillId="0" borderId="0" xfId="20" applyFont="1" applyAlignment="1">
      <alignment horizontal="left"/>
    </xf>
    <xf numFmtId="1" fontId="21" fillId="0" borderId="0" xfId="20" applyNumberFormat="1" applyFont="1" applyAlignment="1">
      <alignment horizontal="center" vertical="center"/>
    </xf>
    <xf numFmtId="2" fontId="21" fillId="0" borderId="0" xfId="20" applyNumberFormat="1" applyFont="1" applyAlignment="1">
      <alignment horizontal="center" vertical="center"/>
    </xf>
    <xf numFmtId="3" fontId="23" fillId="0" borderId="2" xfId="24" applyNumberFormat="1" applyFont="1" applyBorder="1" applyAlignment="1">
      <alignment horizontal="center" vertical="center"/>
    </xf>
    <xf numFmtId="1" fontId="23" fillId="0" borderId="2" xfId="24" applyNumberFormat="1" applyFont="1" applyBorder="1" applyAlignment="1">
      <alignment horizontal="center" vertical="center" wrapText="1"/>
    </xf>
    <xf numFmtId="3" fontId="23" fillId="0" borderId="2" xfId="24" applyNumberFormat="1" applyFont="1" applyBorder="1" applyAlignment="1">
      <alignment horizontal="center" vertical="center" wrapText="1"/>
    </xf>
    <xf numFmtId="1" fontId="23" fillId="0" borderId="2" xfId="24" applyNumberFormat="1" applyFont="1" applyBorder="1" applyAlignment="1">
      <alignment horizontal="center" vertical="center"/>
    </xf>
    <xf numFmtId="0" fontId="23" fillId="0" borderId="2" xfId="21" applyFont="1" applyBorder="1" applyAlignment="1">
      <alignment horizontal="center" vertical="top"/>
    </xf>
    <xf numFmtId="165" fontId="23" fillId="0" borderId="2" xfId="24" applyNumberFormat="1" applyFont="1" applyBorder="1" applyAlignment="1">
      <alignment horizontal="center"/>
    </xf>
    <xf numFmtId="0" fontId="19" fillId="0" borderId="2" xfId="0" applyFont="1" applyBorder="1"/>
    <xf numFmtId="0" fontId="0" fillId="0" borderId="2" xfId="0" applyBorder="1"/>
    <xf numFmtId="2" fontId="17" fillId="0" borderId="0" xfId="20" applyNumberFormat="1" applyFont="1" applyFill="1" applyBorder="1" applyAlignment="1">
      <alignment horizontal="center" vertical="center"/>
    </xf>
    <xf numFmtId="0" fontId="19" fillId="0" borderId="0" xfId="0" applyFont="1"/>
    <xf numFmtId="1" fontId="19" fillId="0" borderId="0" xfId="21" applyNumberFormat="1" applyFont="1" applyBorder="1" applyAlignment="1">
      <alignment horizontal="center" vertical="top"/>
    </xf>
    <xf numFmtId="0" fontId="19" fillId="0" borderId="0" xfId="21" applyFont="1" applyBorder="1" applyAlignment="1">
      <alignment vertical="top" wrapText="1"/>
    </xf>
    <xf numFmtId="164" fontId="19" fillId="0" borderId="0" xfId="21" applyNumberFormat="1" applyFont="1" applyBorder="1" applyAlignment="1">
      <alignment horizontal="center" vertical="top"/>
    </xf>
    <xf numFmtId="1" fontId="19" fillId="0" borderId="0" xfId="23" applyNumberFormat="1" applyFont="1" applyBorder="1" applyAlignment="1">
      <alignment horizontal="center" vertical="top"/>
    </xf>
    <xf numFmtId="2" fontId="19" fillId="0" borderId="0" xfId="23" applyNumberFormat="1" applyFont="1" applyBorder="1" applyAlignment="1">
      <alignment horizontal="center" vertical="top"/>
    </xf>
    <xf numFmtId="1" fontId="30" fillId="0" borderId="0" xfId="0" applyNumberFormat="1" applyFont="1" applyAlignment="1"/>
    <xf numFmtId="0" fontId="30" fillId="0" borderId="0" xfId="0" applyFont="1" applyAlignment="1"/>
    <xf numFmtId="1" fontId="32" fillId="0" borderId="0" xfId="0" applyNumberFormat="1" applyFont="1" applyAlignment="1"/>
    <xf numFmtId="0" fontId="28" fillId="0" borderId="0" xfId="0" applyFont="1" applyAlignment="1"/>
    <xf numFmtId="0" fontId="33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1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" fontId="28" fillId="0" borderId="2" xfId="0" applyNumberFormat="1" applyFont="1" applyBorder="1" applyAlignment="1">
      <alignment horizontal="center"/>
    </xf>
    <xf numFmtId="0" fontId="34" fillId="0" borderId="0" xfId="0" applyFont="1" applyAlignment="1"/>
    <xf numFmtId="2" fontId="28" fillId="0" borderId="2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28" fillId="0" borderId="2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vertical="top" wrapText="1"/>
    </xf>
    <xf numFmtId="0" fontId="28" fillId="0" borderId="7" xfId="0" applyFont="1" applyBorder="1" applyAlignment="1">
      <alignment horizontal="center" vertical="top" wrapText="1"/>
    </xf>
    <xf numFmtId="2" fontId="28" fillId="0" borderId="7" xfId="0" applyNumberFormat="1" applyFont="1" applyBorder="1" applyAlignment="1">
      <alignment horizontal="center" vertical="top" wrapText="1"/>
    </xf>
    <xf numFmtId="2" fontId="28" fillId="0" borderId="7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top" wrapText="1"/>
    </xf>
    <xf numFmtId="2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" fontId="28" fillId="0" borderId="5" xfId="0" applyNumberFormat="1" applyFont="1" applyBorder="1" applyAlignment="1">
      <alignment horizontal="center"/>
    </xf>
    <xf numFmtId="2" fontId="28" fillId="0" borderId="5" xfId="0" applyNumberFormat="1" applyFont="1" applyBorder="1" applyAlignment="1">
      <alignment horizontal="center" vertical="top"/>
    </xf>
    <xf numFmtId="1" fontId="28" fillId="0" borderId="5" xfId="0" applyNumberFormat="1" applyFont="1" applyBorder="1" applyAlignment="1">
      <alignment horizontal="center" vertical="top"/>
    </xf>
    <xf numFmtId="0" fontId="33" fillId="0" borderId="0" xfId="0" applyFont="1" applyAlignment="1"/>
    <xf numFmtId="3" fontId="28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center"/>
    </xf>
    <xf numFmtId="2" fontId="28" fillId="0" borderId="2" xfId="0" applyNumberFormat="1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center" vertical="center"/>
    </xf>
    <xf numFmtId="9" fontId="28" fillId="0" borderId="2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center" vertical="center" wrapText="1"/>
    </xf>
    <xf numFmtId="0" fontId="17" fillId="0" borderId="2" xfId="20" applyFont="1" applyFill="1" applyBorder="1" applyAlignment="1">
      <alignment horizontal="center" vertical="center" wrapText="1"/>
    </xf>
    <xf numFmtId="0" fontId="17" fillId="0" borderId="2" xfId="20" applyFont="1" applyFill="1" applyBorder="1" applyAlignment="1">
      <alignment horizontal="right" vertical="top"/>
    </xf>
    <xf numFmtId="0" fontId="17" fillId="0" borderId="3" xfId="20" applyFont="1" applyFill="1" applyBorder="1" applyAlignment="1">
      <alignment horizontal="right" vertical="top"/>
    </xf>
    <xf numFmtId="0" fontId="17" fillId="0" borderId="2" xfId="20" applyFont="1" applyFill="1" applyBorder="1" applyAlignment="1">
      <alignment horizontal="center" vertical="top"/>
    </xf>
    <xf numFmtId="0" fontId="18" fillId="0" borderId="2" xfId="20" applyFont="1" applyFill="1" applyBorder="1" applyAlignment="1">
      <alignment horizontal="left" vertical="center"/>
    </xf>
    <xf numFmtId="0" fontId="0" fillId="0" borderId="2" xfId="0" applyFill="1" applyBorder="1"/>
    <xf numFmtId="0" fontId="18" fillId="9" borderId="0" xfId="20" applyFont="1" applyFill="1" applyBorder="1" applyAlignment="1">
      <alignment horizontal="center" vertical="top" wrapText="1"/>
    </xf>
    <xf numFmtId="0" fontId="0" fillId="9" borderId="0" xfId="0" applyFill="1" applyBorder="1"/>
    <xf numFmtId="0" fontId="21" fillId="0" borderId="2" xfId="20" applyFont="1" applyFill="1" applyBorder="1" applyAlignment="1" applyProtection="1">
      <alignment horizontal="center" vertical="center" wrapText="1"/>
    </xf>
    <xf numFmtId="0" fontId="21" fillId="0" borderId="2" xfId="20" applyFont="1" applyFill="1" applyBorder="1" applyAlignment="1" applyProtection="1">
      <alignment horizontal="right" vertical="top"/>
    </xf>
    <xf numFmtId="0" fontId="21" fillId="0" borderId="2" xfId="20" applyFont="1" applyFill="1" applyBorder="1" applyAlignment="1" applyProtection="1">
      <alignment horizontal="center" vertical="top"/>
    </xf>
    <xf numFmtId="0" fontId="22" fillId="0" borderId="2" xfId="20" applyFont="1" applyFill="1" applyBorder="1" applyAlignment="1" applyProtection="1">
      <alignment horizontal="left" vertical="center"/>
    </xf>
    <xf numFmtId="0" fontId="21" fillId="0" borderId="2" xfId="20" applyFont="1" applyFill="1" applyBorder="1" applyAlignment="1" applyProtection="1">
      <alignment horizontal="center" vertical="center"/>
    </xf>
    <xf numFmtId="0" fontId="21" fillId="9" borderId="2" xfId="20" applyFont="1" applyFill="1" applyBorder="1" applyAlignment="1" applyProtection="1">
      <alignment horizontal="center" vertical="top"/>
    </xf>
    <xf numFmtId="0" fontId="22" fillId="9" borderId="0" xfId="20" applyFont="1" applyFill="1" applyBorder="1" applyAlignment="1" applyProtection="1">
      <alignment horizontal="center" vertical="top" wrapText="1"/>
    </xf>
    <xf numFmtId="0" fontId="0" fillId="9" borderId="4" xfId="0" applyFill="1" applyBorder="1"/>
    <xf numFmtId="2" fontId="21" fillId="0" borderId="2" xfId="20" applyNumberFormat="1" applyFont="1" applyFill="1" applyBorder="1" applyAlignment="1" applyProtection="1">
      <alignment horizontal="center" vertical="center" wrapText="1"/>
    </xf>
    <xf numFmtId="0" fontId="17" fillId="0" borderId="2" xfId="19" applyFont="1" applyFill="1" applyBorder="1" applyAlignment="1">
      <alignment horizontal="center" vertical="center" wrapText="1"/>
    </xf>
    <xf numFmtId="0" fontId="17" fillId="0" borderId="2" xfId="19" applyFont="1" applyFill="1" applyBorder="1" applyAlignment="1">
      <alignment horizontal="right" vertical="top"/>
    </xf>
    <xf numFmtId="0" fontId="17" fillId="0" borderId="2" xfId="19" applyFont="1" applyFill="1" applyBorder="1" applyAlignment="1">
      <alignment horizontal="center" vertical="top"/>
    </xf>
    <xf numFmtId="0" fontId="18" fillId="0" borderId="2" xfId="19" applyFont="1" applyFill="1" applyBorder="1" applyAlignment="1">
      <alignment horizontal="left"/>
    </xf>
    <xf numFmtId="0" fontId="0" fillId="0" borderId="0" xfId="0" applyFill="1" applyBorder="1"/>
    <xf numFmtId="0" fontId="18" fillId="0" borderId="0" xfId="19" applyFont="1" applyFill="1" applyBorder="1" applyAlignment="1">
      <alignment horizontal="center" vertical="center" wrapText="1"/>
    </xf>
    <xf numFmtId="0" fontId="17" fillId="0" borderId="2" xfId="19" applyFont="1" applyFill="1" applyBorder="1" applyAlignment="1">
      <alignment horizontal="center" vertical="center"/>
    </xf>
    <xf numFmtId="2" fontId="17" fillId="0" borderId="2" xfId="19" applyNumberFormat="1" applyFont="1" applyFill="1" applyBorder="1" applyAlignment="1">
      <alignment horizontal="center" vertical="center" wrapText="1"/>
    </xf>
    <xf numFmtId="0" fontId="17" fillId="0" borderId="0" xfId="19" applyFont="1" applyFill="1" applyBorder="1" applyAlignment="1">
      <alignment horizontal="center" vertical="center" wrapText="1"/>
    </xf>
    <xf numFmtId="0" fontId="19" fillId="0" borderId="2" xfId="22" applyFont="1" applyFill="1" applyBorder="1" applyAlignment="1" applyProtection="1">
      <alignment horizontal="right" vertical="top" wrapText="1"/>
    </xf>
    <xf numFmtId="0" fontId="19" fillId="0" borderId="2" xfId="21" applyFont="1" applyFill="1" applyBorder="1" applyAlignment="1" applyProtection="1">
      <alignment horizontal="right" vertical="top" wrapText="1"/>
    </xf>
    <xf numFmtId="0" fontId="0" fillId="0" borderId="6" xfId="0" applyFill="1" applyBorder="1"/>
    <xf numFmtId="0" fontId="20" fillId="0" borderId="2" xfId="22" applyFont="1" applyFill="1" applyBorder="1" applyAlignment="1" applyProtection="1"/>
    <xf numFmtId="0" fontId="20" fillId="0" borderId="2" xfId="21" applyFont="1" applyFill="1" applyBorder="1" applyAlignment="1" applyProtection="1"/>
    <xf numFmtId="0" fontId="19" fillId="0" borderId="2" xfId="21" applyFont="1" applyFill="1" applyBorder="1" applyAlignment="1" applyProtection="1">
      <alignment horizontal="center" vertical="center" wrapText="1"/>
    </xf>
    <xf numFmtId="0" fontId="19" fillId="0" borderId="0" xfId="21" applyFont="1" applyFill="1" applyBorder="1" applyAlignment="1" applyProtection="1">
      <alignment horizontal="left"/>
    </xf>
    <xf numFmtId="0" fontId="0" fillId="0" borderId="0" xfId="0" applyFill="1"/>
    <xf numFmtId="0" fontId="19" fillId="0" borderId="4" xfId="21" applyFont="1" applyFill="1" applyBorder="1" applyAlignment="1" applyProtection="1">
      <alignment horizontal="left"/>
    </xf>
    <xf numFmtId="1" fontId="19" fillId="0" borderId="2" xfId="21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Fill="1" applyAlignment="1">
      <alignment horizontal="center" wrapText="1"/>
    </xf>
    <xf numFmtId="0" fontId="19" fillId="0" borderId="2" xfId="22" applyFont="1" applyFill="1" applyBorder="1" applyAlignment="1">
      <alignment horizontal="right" vertical="top"/>
    </xf>
    <xf numFmtId="0" fontId="19" fillId="0" borderId="2" xfId="21" applyFont="1" applyFill="1" applyBorder="1" applyAlignment="1">
      <alignment horizontal="right" vertical="top"/>
    </xf>
    <xf numFmtId="0" fontId="19" fillId="0" borderId="2" xfId="21" applyFont="1" applyFill="1" applyBorder="1" applyAlignment="1">
      <alignment horizontal="center" vertical="center" wrapText="1"/>
    </xf>
    <xf numFmtId="0" fontId="20" fillId="0" borderId="2" xfId="21" applyFont="1" applyFill="1" applyBorder="1"/>
    <xf numFmtId="0" fontId="20" fillId="0" borderId="2" xfId="22" applyFont="1" applyFill="1" applyBorder="1"/>
    <xf numFmtId="0" fontId="19" fillId="0" borderId="0" xfId="21" applyFont="1" applyFill="1" applyBorder="1" applyAlignment="1">
      <alignment horizontal="left"/>
    </xf>
    <xf numFmtId="1" fontId="19" fillId="0" borderId="2" xfId="21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21" fillId="0" borderId="2" xfId="20" applyFont="1" applyFill="1" applyBorder="1" applyAlignment="1">
      <alignment horizontal="center" vertical="center" wrapText="1"/>
    </xf>
    <xf numFmtId="0" fontId="21" fillId="0" borderId="2" xfId="20" applyFont="1" applyFill="1" applyBorder="1" applyAlignment="1">
      <alignment horizontal="right" vertical="top"/>
    </xf>
    <xf numFmtId="0" fontId="21" fillId="0" borderId="2" xfId="20" applyFont="1" applyFill="1" applyBorder="1" applyAlignment="1">
      <alignment horizontal="center" vertical="center"/>
    </xf>
    <xf numFmtId="0" fontId="22" fillId="0" borderId="2" xfId="20" applyFont="1" applyFill="1" applyBorder="1" applyAlignment="1">
      <alignment horizontal="left"/>
    </xf>
    <xf numFmtId="0" fontId="22" fillId="0" borderId="0" xfId="20" applyFont="1" applyFill="1" applyBorder="1" applyAlignment="1">
      <alignment horizontal="center" vertical="center" wrapText="1"/>
    </xf>
    <xf numFmtId="0" fontId="21" fillId="0" borderId="4" xfId="2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right" vertical="top"/>
    </xf>
    <xf numFmtId="0" fontId="0" fillId="0" borderId="8" xfId="0" applyFill="1" applyBorder="1"/>
    <xf numFmtId="0" fontId="33" fillId="0" borderId="2" xfId="0" applyFont="1" applyFill="1" applyBorder="1" applyAlignment="1"/>
    <xf numFmtId="0" fontId="33" fillId="0" borderId="5" xfId="0" applyFont="1" applyFill="1" applyBorder="1" applyAlignment="1"/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1" fontId="28" fillId="0" borderId="2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wrapText="1"/>
    </xf>
  </cellXfs>
  <cellStyles count="25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Percent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Обычный" xfId="0" builtinId="0" customBuiltin="1"/>
    <cellStyle name="Обычный 12" xfId="19"/>
    <cellStyle name="Обычный 2" xfId="20"/>
    <cellStyle name="Обычный_Лист1" xfId="21"/>
    <cellStyle name="Обычный_Лист2" xfId="22"/>
    <cellStyle name="Обычный_Лист4" xfId="23"/>
    <cellStyle name="Обычный_Меню обедов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134"/>
  <sheetViews>
    <sheetView workbookViewId="0">
      <selection activeCell="O9" sqref="O9"/>
    </sheetView>
  </sheetViews>
  <sheetFormatPr defaultRowHeight="15.6"/>
  <cols>
    <col min="1" max="1" width="9" style="2" customWidth="1"/>
    <col min="2" max="2" width="11.19921875" style="1" customWidth="1"/>
    <col min="3" max="3" width="34.3984375" style="1" customWidth="1"/>
    <col min="4" max="8" width="8.09765625" style="1" customWidth="1"/>
    <col min="9" max="9" width="9.3984375" style="1" customWidth="1"/>
    <col min="10" max="257" width="8.09765625" style="1" customWidth="1"/>
    <col min="258" max="1024" width="8.09765625" customWidth="1"/>
  </cols>
  <sheetData>
    <row r="2" spans="1:9" ht="43.5" customHeight="1">
      <c r="A2" s="391" t="s">
        <v>0</v>
      </c>
      <c r="B2" s="391"/>
      <c r="C2" s="391"/>
      <c r="D2" s="391"/>
      <c r="E2" s="391"/>
      <c r="F2" s="391"/>
      <c r="G2" s="391"/>
      <c r="H2" s="391"/>
      <c r="I2" s="391"/>
    </row>
    <row r="3" spans="1:9" ht="11.85" customHeight="1">
      <c r="A3" s="391" t="s">
        <v>1</v>
      </c>
      <c r="B3" s="391"/>
      <c r="C3" s="3" t="s">
        <v>2</v>
      </c>
      <c r="D3" s="4"/>
      <c r="E3" s="4"/>
      <c r="F3" s="4"/>
      <c r="G3" s="5"/>
      <c r="H3" s="5"/>
      <c r="I3" s="4"/>
    </row>
    <row r="4" spans="1:9" ht="16.350000000000001" customHeight="1">
      <c r="A4" s="6" t="s">
        <v>3</v>
      </c>
      <c r="B4" s="7" t="s">
        <v>4</v>
      </c>
      <c r="C4" s="4"/>
      <c r="D4" s="4"/>
      <c r="E4" s="4"/>
      <c r="F4" s="4"/>
      <c r="G4" s="392"/>
      <c r="H4" s="392"/>
      <c r="I4" s="4"/>
    </row>
    <row r="5" spans="1:9" ht="15.6" customHeight="1">
      <c r="A5" s="388" t="s">
        <v>5</v>
      </c>
      <c r="B5" s="385" t="s">
        <v>6</v>
      </c>
      <c r="C5" s="385" t="s">
        <v>7</v>
      </c>
      <c r="D5" s="385" t="s">
        <v>8</v>
      </c>
      <c r="E5" s="385" t="s">
        <v>9</v>
      </c>
      <c r="F5" s="385" t="s">
        <v>10</v>
      </c>
      <c r="G5" s="385"/>
      <c r="H5" s="385"/>
      <c r="I5" s="385" t="s">
        <v>11</v>
      </c>
    </row>
    <row r="6" spans="1:9" ht="30.6" customHeight="1">
      <c r="A6" s="388"/>
      <c r="B6" s="385"/>
      <c r="C6" s="385"/>
      <c r="D6" s="385"/>
      <c r="E6" s="385"/>
      <c r="F6" s="9" t="s">
        <v>12</v>
      </c>
      <c r="G6" s="9" t="s">
        <v>13</v>
      </c>
      <c r="H6" s="9" t="s">
        <v>14</v>
      </c>
      <c r="I6" s="385"/>
    </row>
    <row r="7" spans="1:9">
      <c r="A7" s="8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31.2">
      <c r="A8" s="388" t="s">
        <v>15</v>
      </c>
      <c r="B8" s="11" t="s">
        <v>16</v>
      </c>
      <c r="C8" s="12" t="s">
        <v>17</v>
      </c>
      <c r="D8" s="10">
        <v>95</v>
      </c>
      <c r="E8" s="11"/>
      <c r="F8" s="13">
        <v>21.64</v>
      </c>
      <c r="G8" s="13">
        <v>14.23</v>
      </c>
      <c r="H8" s="14">
        <v>7.0000000000000007E-2</v>
      </c>
      <c r="I8" s="11">
        <v>210.04</v>
      </c>
    </row>
    <row r="9" spans="1:9">
      <c r="A9" s="388"/>
      <c r="B9" s="10" t="s">
        <v>18</v>
      </c>
      <c r="C9" s="12" t="s">
        <v>19</v>
      </c>
      <c r="D9" s="10">
        <v>150</v>
      </c>
      <c r="E9" s="11"/>
      <c r="F9" s="13">
        <v>6.6</v>
      </c>
      <c r="G9" s="11">
        <v>0.78</v>
      </c>
      <c r="H9" s="13">
        <v>42.3</v>
      </c>
      <c r="I9" s="13">
        <v>202.8</v>
      </c>
    </row>
    <row r="10" spans="1:9">
      <c r="A10" s="388"/>
      <c r="B10" s="10" t="s">
        <v>20</v>
      </c>
      <c r="C10" s="12" t="s">
        <v>21</v>
      </c>
      <c r="D10" s="10">
        <v>200</v>
      </c>
      <c r="E10" s="11"/>
      <c r="F10" s="11">
        <v>0.06</v>
      </c>
      <c r="G10" s="11">
        <v>0.01</v>
      </c>
      <c r="H10" s="11">
        <v>11.19</v>
      </c>
      <c r="I10" s="11">
        <v>46.28</v>
      </c>
    </row>
    <row r="11" spans="1:9">
      <c r="A11" s="388"/>
      <c r="B11" s="11"/>
      <c r="C11" s="12" t="s">
        <v>22</v>
      </c>
      <c r="D11" s="10">
        <v>30</v>
      </c>
      <c r="E11" s="11"/>
      <c r="F11" s="11">
        <v>2.37</v>
      </c>
      <c r="G11" s="13">
        <v>0.3</v>
      </c>
      <c r="H11" s="11">
        <v>14.49</v>
      </c>
      <c r="I11" s="13">
        <v>70.5</v>
      </c>
    </row>
    <row r="12" spans="1:9">
      <c r="A12" s="388"/>
      <c r="B12" s="10" t="s">
        <v>23</v>
      </c>
      <c r="C12" s="12" t="s">
        <v>24</v>
      </c>
      <c r="D12" s="10">
        <v>100</v>
      </c>
      <c r="E12" s="11"/>
      <c r="F12" s="13">
        <v>0.4</v>
      </c>
      <c r="G12" s="13">
        <v>0.4</v>
      </c>
      <c r="H12" s="13">
        <v>9.8000000000000007</v>
      </c>
      <c r="I12" s="10">
        <v>47</v>
      </c>
    </row>
    <row r="13" spans="1:9">
      <c r="A13" s="388"/>
      <c r="B13" s="389" t="s">
        <v>25</v>
      </c>
      <c r="C13" s="389"/>
      <c r="D13" s="15">
        <v>575</v>
      </c>
      <c r="E13" s="16">
        <v>62.6</v>
      </c>
      <c r="F13" s="16">
        <v>31.07</v>
      </c>
      <c r="G13" s="16">
        <v>15.72</v>
      </c>
      <c r="H13" s="16">
        <v>77.849999999999994</v>
      </c>
      <c r="I13" s="16">
        <v>576.62</v>
      </c>
    </row>
    <row r="14" spans="1:9">
      <c r="A14" s="388" t="s">
        <v>26</v>
      </c>
      <c r="B14" s="10" t="s">
        <v>27</v>
      </c>
      <c r="C14" s="12" t="s">
        <v>28</v>
      </c>
      <c r="D14" s="10">
        <v>10</v>
      </c>
      <c r="E14" s="11"/>
      <c r="F14" s="11">
        <v>0.08</v>
      </c>
      <c r="G14" s="11">
        <v>7.25</v>
      </c>
      <c r="H14" s="11">
        <v>0.13</v>
      </c>
      <c r="I14" s="11">
        <v>66.09</v>
      </c>
    </row>
    <row r="15" spans="1:9" ht="31.2">
      <c r="A15" s="388"/>
      <c r="B15" s="11" t="s">
        <v>29</v>
      </c>
      <c r="C15" s="12" t="s">
        <v>30</v>
      </c>
      <c r="D15" s="10">
        <v>160</v>
      </c>
      <c r="E15" s="11"/>
      <c r="F15" s="11">
        <v>21.68</v>
      </c>
      <c r="G15" s="11">
        <v>11.52</v>
      </c>
      <c r="H15" s="11">
        <v>32.82</v>
      </c>
      <c r="I15" s="11">
        <v>325.01</v>
      </c>
    </row>
    <row r="16" spans="1:9">
      <c r="A16" s="388"/>
      <c r="B16" s="10" t="s">
        <v>31</v>
      </c>
      <c r="C16" s="12" t="s">
        <v>32</v>
      </c>
      <c r="D16" s="10">
        <v>200</v>
      </c>
      <c r="E16" s="11"/>
      <c r="F16" s="14"/>
      <c r="G16" s="14"/>
      <c r="H16" s="11">
        <v>11.09</v>
      </c>
      <c r="I16" s="11">
        <v>44.34</v>
      </c>
    </row>
    <row r="17" spans="1:10">
      <c r="A17" s="388"/>
      <c r="B17" s="11"/>
      <c r="C17" s="12" t="s">
        <v>22</v>
      </c>
      <c r="D17" s="10">
        <v>30</v>
      </c>
      <c r="E17" s="11"/>
      <c r="F17" s="11">
        <v>2.37</v>
      </c>
      <c r="G17" s="13">
        <v>0.3</v>
      </c>
      <c r="H17" s="11">
        <v>14.49</v>
      </c>
      <c r="I17" s="13">
        <v>70.5</v>
      </c>
    </row>
    <row r="18" spans="1:10">
      <c r="A18" s="388"/>
      <c r="B18" s="10" t="s">
        <v>23</v>
      </c>
      <c r="C18" s="12" t="s">
        <v>33</v>
      </c>
      <c r="D18" s="10">
        <v>150</v>
      </c>
      <c r="E18" s="11"/>
      <c r="F18" s="13">
        <v>2.25</v>
      </c>
      <c r="G18" s="13">
        <v>0.75</v>
      </c>
      <c r="H18" s="13">
        <v>31.5</v>
      </c>
      <c r="I18" s="10">
        <f>(F18+H18)*4+G18*9</f>
        <v>141.75</v>
      </c>
    </row>
    <row r="19" spans="1:10">
      <c r="A19" s="388"/>
      <c r="B19" s="389" t="s">
        <v>25</v>
      </c>
      <c r="C19" s="389"/>
      <c r="D19" s="15">
        <v>550</v>
      </c>
      <c r="E19" s="16">
        <v>101.05</v>
      </c>
      <c r="F19" s="16">
        <v>24.53</v>
      </c>
      <c r="G19" s="16">
        <v>19.37</v>
      </c>
      <c r="H19" s="16">
        <v>68.83</v>
      </c>
      <c r="I19" s="16">
        <v>552.94000000000005</v>
      </c>
    </row>
    <row r="20" spans="1:10">
      <c r="A20" s="388" t="s">
        <v>34</v>
      </c>
      <c r="B20" s="10" t="s">
        <v>35</v>
      </c>
      <c r="C20" s="12" t="s">
        <v>36</v>
      </c>
      <c r="D20" s="10">
        <v>15</v>
      </c>
      <c r="E20" s="11"/>
      <c r="F20" s="13">
        <v>3.9</v>
      </c>
      <c r="G20" s="11">
        <v>3.92</v>
      </c>
      <c r="H20" s="14"/>
      <c r="I20" s="13">
        <v>51.6</v>
      </c>
    </row>
    <row r="21" spans="1:10">
      <c r="A21" s="388"/>
      <c r="B21" s="11" t="s">
        <v>37</v>
      </c>
      <c r="C21" s="12" t="s">
        <v>38</v>
      </c>
      <c r="D21" s="10">
        <v>150</v>
      </c>
      <c r="E21" s="11"/>
      <c r="F21" s="11">
        <v>5.9</v>
      </c>
      <c r="G21" s="11">
        <v>8.31</v>
      </c>
      <c r="H21" s="11">
        <v>30.22</v>
      </c>
      <c r="I21" s="11">
        <v>219.39</v>
      </c>
    </row>
    <row r="22" spans="1:10">
      <c r="A22" s="388"/>
      <c r="B22" s="10" t="s">
        <v>39</v>
      </c>
      <c r="C22" s="12" t="s">
        <v>40</v>
      </c>
      <c r="D22" s="10">
        <v>200</v>
      </c>
      <c r="E22" s="11"/>
      <c r="F22" s="11">
        <v>3.99</v>
      </c>
      <c r="G22" s="11">
        <v>3.17</v>
      </c>
      <c r="H22" s="11">
        <v>16.34</v>
      </c>
      <c r="I22" s="11">
        <v>111.18</v>
      </c>
    </row>
    <row r="23" spans="1:10">
      <c r="A23" s="388"/>
      <c r="B23" s="11"/>
      <c r="C23" s="12" t="s">
        <v>22</v>
      </c>
      <c r="D23" s="10">
        <v>40</v>
      </c>
      <c r="E23" s="11"/>
      <c r="F23" s="11">
        <v>3.16</v>
      </c>
      <c r="G23" s="13">
        <v>0.4</v>
      </c>
      <c r="H23" s="11">
        <v>19.32</v>
      </c>
      <c r="I23" s="10">
        <v>94</v>
      </c>
    </row>
    <row r="24" spans="1:10">
      <c r="A24" s="388"/>
      <c r="B24" s="10" t="s">
        <v>23</v>
      </c>
      <c r="C24" s="12" t="s">
        <v>24</v>
      </c>
      <c r="D24" s="10">
        <v>100</v>
      </c>
      <c r="E24" s="11"/>
      <c r="F24" s="13">
        <v>0.4</v>
      </c>
      <c r="G24" s="13">
        <v>0.4</v>
      </c>
      <c r="H24" s="13">
        <v>9.8000000000000007</v>
      </c>
      <c r="I24" s="10">
        <v>47</v>
      </c>
    </row>
    <row r="25" spans="1:10">
      <c r="A25" s="388"/>
      <c r="B25" s="389" t="s">
        <v>25</v>
      </c>
      <c r="C25" s="389"/>
      <c r="D25" s="15">
        <f>SUM(D20:D24)</f>
        <v>505</v>
      </c>
      <c r="E25" s="16">
        <v>48.57</v>
      </c>
      <c r="F25" s="16">
        <f>SUM(F20:F24)</f>
        <v>17.350000000000001</v>
      </c>
      <c r="G25" s="16">
        <f>SUM(G20:G24)</f>
        <v>16.2</v>
      </c>
      <c r="H25" s="16">
        <f>SUM(H20:H24)</f>
        <v>75.679999999999993</v>
      </c>
      <c r="I25" s="16">
        <v>516.22</v>
      </c>
    </row>
    <row r="26" spans="1:10" ht="31.2">
      <c r="A26" s="388" t="s">
        <v>41</v>
      </c>
      <c r="B26" s="17" t="s">
        <v>42</v>
      </c>
      <c r="C26" s="18" t="s">
        <v>43</v>
      </c>
      <c r="D26" s="19" t="s">
        <v>44</v>
      </c>
      <c r="E26" s="17"/>
      <c r="F26" s="17">
        <v>10.7</v>
      </c>
      <c r="G26" s="17">
        <v>11.6</v>
      </c>
      <c r="H26" s="17">
        <v>12.88</v>
      </c>
      <c r="I26" s="17">
        <f>H26*4+G26*9+F26*4</f>
        <v>198.71999999999997</v>
      </c>
      <c r="J26"/>
    </row>
    <row r="27" spans="1:10">
      <c r="A27" s="388"/>
      <c r="B27" s="17" t="s">
        <v>45</v>
      </c>
      <c r="C27" s="18" t="s">
        <v>46</v>
      </c>
      <c r="D27" s="19">
        <v>150</v>
      </c>
      <c r="E27" s="17"/>
      <c r="F27" s="17">
        <v>4.3499999999999996</v>
      </c>
      <c r="G27" s="17">
        <v>6.32</v>
      </c>
      <c r="H27" s="17">
        <v>29.69</v>
      </c>
      <c r="I27" s="20">
        <f>H27*4+G27*9+F27*4</f>
        <v>193.04000000000002</v>
      </c>
      <c r="J27"/>
    </row>
    <row r="28" spans="1:10">
      <c r="A28" s="388"/>
      <c r="B28" s="10" t="s">
        <v>20</v>
      </c>
      <c r="C28" s="12" t="s">
        <v>21</v>
      </c>
      <c r="D28" s="10">
        <v>200</v>
      </c>
      <c r="E28" s="11"/>
      <c r="F28" s="11">
        <v>0.06</v>
      </c>
      <c r="G28" s="11">
        <v>0.01</v>
      </c>
      <c r="H28" s="11">
        <v>11.19</v>
      </c>
      <c r="I28" s="11">
        <v>46.28</v>
      </c>
    </row>
    <row r="29" spans="1:10">
      <c r="A29" s="388"/>
      <c r="B29" s="11"/>
      <c r="C29" s="12" t="s">
        <v>22</v>
      </c>
      <c r="D29" s="10">
        <v>30</v>
      </c>
      <c r="E29" s="11"/>
      <c r="F29" s="11">
        <v>2.37</v>
      </c>
      <c r="G29" s="13">
        <v>0.3</v>
      </c>
      <c r="H29" s="11">
        <v>14.49</v>
      </c>
      <c r="I29" s="13">
        <v>70.5</v>
      </c>
    </row>
    <row r="30" spans="1:10">
      <c r="A30" s="388"/>
      <c r="B30" s="10" t="s">
        <v>23</v>
      </c>
      <c r="C30" s="12" t="s">
        <v>47</v>
      </c>
      <c r="D30" s="10">
        <v>100</v>
      </c>
      <c r="E30" s="11"/>
      <c r="F30" s="13">
        <v>0.4</v>
      </c>
      <c r="G30" s="13">
        <v>0.3</v>
      </c>
      <c r="H30" s="13">
        <v>10.3</v>
      </c>
      <c r="I30" s="10">
        <v>47</v>
      </c>
    </row>
    <row r="31" spans="1:10">
      <c r="A31" s="388"/>
      <c r="B31" s="389" t="s">
        <v>25</v>
      </c>
      <c r="C31" s="389"/>
      <c r="D31" s="15">
        <v>590</v>
      </c>
      <c r="E31" s="16">
        <v>104.68</v>
      </c>
      <c r="F31" s="16">
        <v>21.75</v>
      </c>
      <c r="G31" s="16">
        <v>15.88</v>
      </c>
      <c r="H31" s="16">
        <v>67.8</v>
      </c>
      <c r="I31" s="16">
        <v>505.07</v>
      </c>
    </row>
    <row r="32" spans="1:10">
      <c r="A32" s="388" t="s">
        <v>48</v>
      </c>
      <c r="B32" s="10" t="s">
        <v>49</v>
      </c>
      <c r="C32" s="12" t="s">
        <v>50</v>
      </c>
      <c r="D32" s="10">
        <v>130</v>
      </c>
      <c r="E32" s="11"/>
      <c r="F32" s="11">
        <v>15.45</v>
      </c>
      <c r="G32" s="11">
        <v>15.72</v>
      </c>
      <c r="H32" s="11">
        <v>2.73</v>
      </c>
      <c r="I32" s="13">
        <v>215.2</v>
      </c>
    </row>
    <row r="33" spans="1:9">
      <c r="A33" s="388"/>
      <c r="B33" s="21" t="s">
        <v>51</v>
      </c>
      <c r="C33" s="22" t="s">
        <v>52</v>
      </c>
      <c r="D33" s="21">
        <v>40</v>
      </c>
      <c r="E33" s="23"/>
      <c r="F33" s="23">
        <v>1.24</v>
      </c>
      <c r="G33" s="23">
        <v>0.08</v>
      </c>
      <c r="H33" s="24">
        <v>2.6</v>
      </c>
      <c r="I33" s="21">
        <v>16</v>
      </c>
    </row>
    <row r="34" spans="1:9" ht="25.95" customHeight="1">
      <c r="A34" s="388"/>
      <c r="B34" s="10" t="s">
        <v>53</v>
      </c>
      <c r="C34" s="12" t="s">
        <v>54</v>
      </c>
      <c r="D34" s="10">
        <v>200</v>
      </c>
      <c r="E34" s="11"/>
      <c r="F34" s="11">
        <v>3.23</v>
      </c>
      <c r="G34" s="11">
        <v>2.5099999999999998</v>
      </c>
      <c r="H34" s="11">
        <v>20.67</v>
      </c>
      <c r="I34" s="11">
        <v>118.89</v>
      </c>
    </row>
    <row r="35" spans="1:9">
      <c r="A35" s="388"/>
      <c r="B35" s="11"/>
      <c r="C35" s="12" t="s">
        <v>22</v>
      </c>
      <c r="D35" s="10">
        <v>30</v>
      </c>
      <c r="E35" s="11"/>
      <c r="F35" s="11">
        <v>2.37</v>
      </c>
      <c r="G35" s="13">
        <v>0.3</v>
      </c>
      <c r="H35" s="11">
        <v>14.49</v>
      </c>
      <c r="I35" s="13">
        <v>70.5</v>
      </c>
    </row>
    <row r="36" spans="1:9">
      <c r="A36" s="388"/>
      <c r="B36" s="10" t="s">
        <v>23</v>
      </c>
      <c r="C36" s="12" t="s">
        <v>33</v>
      </c>
      <c r="D36" s="10">
        <v>150</v>
      </c>
      <c r="E36" s="11"/>
      <c r="F36" s="13">
        <v>2.25</v>
      </c>
      <c r="G36" s="13">
        <v>0.75</v>
      </c>
      <c r="H36" s="13">
        <v>31.5</v>
      </c>
      <c r="I36" s="10">
        <f>(F36+H36)*4+G36*9</f>
        <v>141.75</v>
      </c>
    </row>
    <row r="37" spans="1:9">
      <c r="A37" s="388"/>
      <c r="B37" s="389" t="s">
        <v>25</v>
      </c>
      <c r="C37" s="389"/>
      <c r="D37" s="15">
        <v>540</v>
      </c>
      <c r="E37" s="16">
        <v>104.82</v>
      </c>
      <c r="F37" s="16">
        <f>SUM(F32:F36)</f>
        <v>24.54</v>
      </c>
      <c r="G37" s="16">
        <f>SUM(G32:G36)</f>
        <v>19.360000000000003</v>
      </c>
      <c r="H37" s="16">
        <f>SUM(H32:H36)</f>
        <v>71.990000000000009</v>
      </c>
      <c r="I37" s="16">
        <f>SUM(I32:I36)</f>
        <v>562.33999999999992</v>
      </c>
    </row>
    <row r="38" spans="1:9">
      <c r="A38" s="388" t="s">
        <v>55</v>
      </c>
      <c r="B38" s="10" t="s">
        <v>27</v>
      </c>
      <c r="C38" s="12" t="s">
        <v>28</v>
      </c>
      <c r="D38" s="10">
        <v>10</v>
      </c>
      <c r="E38" s="11"/>
      <c r="F38" s="11">
        <v>0.08</v>
      </c>
      <c r="G38" s="11">
        <v>7.25</v>
      </c>
      <c r="H38" s="11">
        <v>0.13</v>
      </c>
      <c r="I38" s="11">
        <v>66.09</v>
      </c>
    </row>
    <row r="39" spans="1:9">
      <c r="A39" s="388"/>
      <c r="B39" s="11" t="s">
        <v>56</v>
      </c>
      <c r="C39" s="12" t="s">
        <v>57</v>
      </c>
      <c r="D39" s="10">
        <v>90</v>
      </c>
      <c r="E39" s="11"/>
      <c r="F39" s="11">
        <v>10.39</v>
      </c>
      <c r="G39" s="11">
        <v>8.8699999999999992</v>
      </c>
      <c r="H39" s="11">
        <v>1.76</v>
      </c>
      <c r="I39" s="11">
        <v>128.52000000000001</v>
      </c>
    </row>
    <row r="40" spans="1:9">
      <c r="A40" s="388"/>
      <c r="B40" s="10" t="s">
        <v>18</v>
      </c>
      <c r="C40" s="12" t="s">
        <v>19</v>
      </c>
      <c r="D40" s="10">
        <v>150</v>
      </c>
      <c r="E40" s="11"/>
      <c r="F40" s="13">
        <v>6.6</v>
      </c>
      <c r="G40" s="11">
        <v>0.78</v>
      </c>
      <c r="H40" s="13">
        <v>42.3</v>
      </c>
      <c r="I40" s="13">
        <v>202.8</v>
      </c>
    </row>
    <row r="41" spans="1:9">
      <c r="A41" s="388"/>
      <c r="B41" s="10" t="s">
        <v>20</v>
      </c>
      <c r="C41" s="12" t="s">
        <v>21</v>
      </c>
      <c r="D41" s="10">
        <v>200</v>
      </c>
      <c r="E41" s="11"/>
      <c r="F41" s="11">
        <v>0.06</v>
      </c>
      <c r="G41" s="11">
        <v>0.01</v>
      </c>
      <c r="H41" s="11">
        <v>11.19</v>
      </c>
      <c r="I41" s="11">
        <v>46.28</v>
      </c>
    </row>
    <row r="42" spans="1:9">
      <c r="A42" s="388"/>
      <c r="B42" s="11"/>
      <c r="C42" s="12" t="s">
        <v>22</v>
      </c>
      <c r="D42" s="10">
        <v>30</v>
      </c>
      <c r="E42" s="11"/>
      <c r="F42" s="11">
        <v>2.37</v>
      </c>
      <c r="G42" s="13">
        <v>0.3</v>
      </c>
      <c r="H42" s="11">
        <v>14.49</v>
      </c>
      <c r="I42" s="13">
        <v>70.5</v>
      </c>
    </row>
    <row r="43" spans="1:9">
      <c r="A43" s="388"/>
      <c r="B43" s="10" t="s">
        <v>23</v>
      </c>
      <c r="C43" s="12" t="s">
        <v>24</v>
      </c>
      <c r="D43" s="10">
        <v>100</v>
      </c>
      <c r="E43" s="11"/>
      <c r="F43" s="13">
        <v>0.4</v>
      </c>
      <c r="G43" s="13">
        <v>0.4</v>
      </c>
      <c r="H43" s="13">
        <v>9.8000000000000007</v>
      </c>
      <c r="I43" s="10">
        <v>47</v>
      </c>
    </row>
    <row r="44" spans="1:9">
      <c r="A44" s="388"/>
      <c r="B44" s="389" t="s">
        <v>25</v>
      </c>
      <c r="C44" s="389"/>
      <c r="D44" s="15">
        <v>580</v>
      </c>
      <c r="E44" s="16">
        <v>76.040000000000006</v>
      </c>
      <c r="F44" s="16">
        <v>19.84</v>
      </c>
      <c r="G44" s="16">
        <v>17.600000000000001</v>
      </c>
      <c r="H44" s="16">
        <v>79.569999999999993</v>
      </c>
      <c r="I44" s="16">
        <v>559.25</v>
      </c>
    </row>
    <row r="45" spans="1:9">
      <c r="A45" s="388" t="s">
        <v>58</v>
      </c>
      <c r="B45" s="10">
        <v>356</v>
      </c>
      <c r="C45" s="12" t="s">
        <v>59</v>
      </c>
      <c r="D45" s="10">
        <v>90</v>
      </c>
      <c r="E45" s="11"/>
      <c r="F45" s="11">
        <v>17.28</v>
      </c>
      <c r="G45" s="13">
        <v>14.9</v>
      </c>
      <c r="H45" s="11">
        <v>0.24</v>
      </c>
      <c r="I45" s="13">
        <v>244.5</v>
      </c>
    </row>
    <row r="46" spans="1:9" s="26" customFormat="1" ht="21.6" customHeight="1">
      <c r="A46" s="388"/>
      <c r="B46" s="10" t="s">
        <v>60</v>
      </c>
      <c r="C46" s="25" t="s">
        <v>61</v>
      </c>
      <c r="D46" s="10">
        <v>150</v>
      </c>
      <c r="E46" s="11"/>
      <c r="F46" s="11">
        <v>3.47</v>
      </c>
      <c r="G46" s="11">
        <v>3.45</v>
      </c>
      <c r="H46" s="11">
        <v>31.61</v>
      </c>
      <c r="I46" s="11">
        <v>171.56</v>
      </c>
    </row>
    <row r="47" spans="1:9">
      <c r="A47" s="388"/>
      <c r="B47" s="10" t="s">
        <v>31</v>
      </c>
      <c r="C47" s="12" t="s">
        <v>32</v>
      </c>
      <c r="D47" s="10">
        <v>200</v>
      </c>
      <c r="E47" s="11"/>
      <c r="F47" s="14"/>
      <c r="G47" s="14"/>
      <c r="H47" s="11">
        <v>11.09</v>
      </c>
      <c r="I47" s="11">
        <v>44.34</v>
      </c>
    </row>
    <row r="48" spans="1:9">
      <c r="A48" s="388"/>
      <c r="B48" s="11"/>
      <c r="C48" s="12" t="s">
        <v>22</v>
      </c>
      <c r="D48" s="10">
        <v>30</v>
      </c>
      <c r="E48" s="11"/>
      <c r="F48" s="11">
        <v>2.37</v>
      </c>
      <c r="G48" s="13">
        <v>0.3</v>
      </c>
      <c r="H48" s="11">
        <v>14.49</v>
      </c>
      <c r="I48" s="13">
        <v>70.5</v>
      </c>
    </row>
    <row r="49" spans="1:9">
      <c r="A49" s="388"/>
      <c r="B49" s="10" t="s">
        <v>23</v>
      </c>
      <c r="C49" s="12" t="s">
        <v>47</v>
      </c>
      <c r="D49" s="10">
        <v>100</v>
      </c>
      <c r="E49" s="11"/>
      <c r="F49" s="13">
        <v>0.4</v>
      </c>
      <c r="G49" s="13">
        <v>0.3</v>
      </c>
      <c r="H49" s="13">
        <v>10.3</v>
      </c>
      <c r="I49" s="10">
        <v>47</v>
      </c>
    </row>
    <row r="50" spans="1:9">
      <c r="A50" s="388"/>
      <c r="B50" s="389" t="s">
        <v>25</v>
      </c>
      <c r="C50" s="389"/>
      <c r="D50" s="27">
        <v>505</v>
      </c>
      <c r="E50" s="28">
        <v>109.95</v>
      </c>
      <c r="F50" s="28">
        <f>SUM(F45:F49)</f>
        <v>23.52</v>
      </c>
      <c r="G50" s="28">
        <f>SUM(G45:G49)</f>
        <v>18.950000000000003</v>
      </c>
      <c r="H50" s="28">
        <f>SUM(H45:H49)</f>
        <v>67.73</v>
      </c>
      <c r="I50" s="28">
        <f>SUM(I45:I49)</f>
        <v>577.9</v>
      </c>
    </row>
    <row r="51" spans="1:9" ht="18.899999999999999" customHeight="1">
      <c r="A51" s="388" t="s">
        <v>62</v>
      </c>
      <c r="B51" s="11" t="s">
        <v>63</v>
      </c>
      <c r="C51" s="12" t="s">
        <v>64</v>
      </c>
      <c r="D51" s="10">
        <v>150</v>
      </c>
      <c r="E51" s="11"/>
      <c r="F51" s="11">
        <v>3.69</v>
      </c>
      <c r="G51" s="11">
        <v>3.94</v>
      </c>
      <c r="H51" s="11">
        <v>23.29</v>
      </c>
      <c r="I51" s="11">
        <v>143.79</v>
      </c>
    </row>
    <row r="52" spans="1:9" ht="32.85" customHeight="1">
      <c r="A52" s="388"/>
      <c r="B52" s="10">
        <v>486</v>
      </c>
      <c r="C52" s="12" t="s">
        <v>65</v>
      </c>
      <c r="D52" s="10">
        <v>100</v>
      </c>
      <c r="E52" s="11"/>
      <c r="F52" s="11">
        <v>7.63</v>
      </c>
      <c r="G52" s="11">
        <v>8.16</v>
      </c>
      <c r="H52" s="11">
        <v>31.26</v>
      </c>
      <c r="I52" s="11">
        <v>232.42</v>
      </c>
    </row>
    <row r="53" spans="1:9">
      <c r="A53" s="388"/>
      <c r="B53" s="10" t="s">
        <v>39</v>
      </c>
      <c r="C53" s="12" t="s">
        <v>40</v>
      </c>
      <c r="D53" s="10">
        <v>200</v>
      </c>
      <c r="E53" s="11"/>
      <c r="F53" s="11">
        <v>3.99</v>
      </c>
      <c r="G53" s="11">
        <v>3.17</v>
      </c>
      <c r="H53" s="11">
        <v>16.34</v>
      </c>
      <c r="I53" s="11">
        <v>111.18</v>
      </c>
    </row>
    <row r="54" spans="1:9">
      <c r="A54" s="388"/>
      <c r="B54" s="10" t="s">
        <v>23</v>
      </c>
      <c r="C54" s="12" t="s">
        <v>33</v>
      </c>
      <c r="D54" s="10">
        <v>150</v>
      </c>
      <c r="E54" s="11"/>
      <c r="F54" s="13">
        <v>2.25</v>
      </c>
      <c r="G54" s="13">
        <v>0.75</v>
      </c>
      <c r="H54" s="13">
        <v>31.5</v>
      </c>
      <c r="I54" s="10">
        <f>(F54+H54)*4+G54*9</f>
        <v>141.75</v>
      </c>
    </row>
    <row r="55" spans="1:9">
      <c r="A55" s="388"/>
      <c r="B55" s="389" t="s">
        <v>25</v>
      </c>
      <c r="C55" s="389"/>
      <c r="D55" s="15">
        <v>550</v>
      </c>
      <c r="E55" s="16">
        <v>78.62</v>
      </c>
      <c r="F55" s="16">
        <v>15.71</v>
      </c>
      <c r="G55" s="16">
        <v>15.67</v>
      </c>
      <c r="H55" s="16">
        <v>80.69</v>
      </c>
      <c r="I55" s="16">
        <v>534.39</v>
      </c>
    </row>
    <row r="56" spans="1:9">
      <c r="A56" s="388" t="s">
        <v>66</v>
      </c>
      <c r="B56" s="10" t="s">
        <v>27</v>
      </c>
      <c r="C56" s="12" t="s">
        <v>28</v>
      </c>
      <c r="D56" s="10">
        <v>10</v>
      </c>
      <c r="E56" s="11"/>
      <c r="F56" s="11">
        <v>0.08</v>
      </c>
      <c r="G56" s="11">
        <v>7.25</v>
      </c>
      <c r="H56" s="11">
        <v>0.13</v>
      </c>
      <c r="I56" s="11">
        <v>66.09</v>
      </c>
    </row>
    <row r="57" spans="1:9" s="26" customFormat="1" ht="31.35" customHeight="1">
      <c r="A57" s="388"/>
      <c r="B57" s="10" t="s">
        <v>67</v>
      </c>
      <c r="C57" s="12" t="s">
        <v>68</v>
      </c>
      <c r="D57" s="29">
        <v>155</v>
      </c>
      <c r="E57" s="30"/>
      <c r="F57" s="30">
        <v>13.33</v>
      </c>
      <c r="G57" s="30">
        <v>12.96</v>
      </c>
      <c r="H57" s="30">
        <v>30.2</v>
      </c>
      <c r="I57" s="30">
        <v>290.76</v>
      </c>
    </row>
    <row r="58" spans="1:9">
      <c r="A58" s="388"/>
      <c r="B58" s="10" t="s">
        <v>20</v>
      </c>
      <c r="C58" s="12" t="s">
        <v>21</v>
      </c>
      <c r="D58" s="29">
        <v>200</v>
      </c>
      <c r="E58" s="30"/>
      <c r="F58" s="30">
        <v>0.06</v>
      </c>
      <c r="G58" s="30">
        <v>0.01</v>
      </c>
      <c r="H58" s="30">
        <v>11.19</v>
      </c>
      <c r="I58" s="30">
        <v>46.28</v>
      </c>
    </row>
    <row r="59" spans="1:9">
      <c r="A59" s="388"/>
      <c r="B59" s="11"/>
      <c r="C59" s="12" t="s">
        <v>22</v>
      </c>
      <c r="D59" s="29">
        <v>40</v>
      </c>
      <c r="E59" s="30"/>
      <c r="F59" s="30">
        <v>3.16</v>
      </c>
      <c r="G59" s="31">
        <v>0.4</v>
      </c>
      <c r="H59" s="30">
        <v>19.32</v>
      </c>
      <c r="I59" s="29">
        <v>94</v>
      </c>
    </row>
    <row r="60" spans="1:9">
      <c r="A60" s="388"/>
      <c r="B60" s="10" t="s">
        <v>23</v>
      </c>
      <c r="C60" s="12" t="s">
        <v>47</v>
      </c>
      <c r="D60" s="10">
        <v>100</v>
      </c>
      <c r="E60" s="11"/>
      <c r="F60" s="13">
        <v>0.4</v>
      </c>
      <c r="G60" s="13">
        <v>0.3</v>
      </c>
      <c r="H60" s="13">
        <v>10.3</v>
      </c>
      <c r="I60" s="10">
        <v>47</v>
      </c>
    </row>
    <row r="61" spans="1:9">
      <c r="A61" s="388"/>
      <c r="B61" s="389" t="s">
        <v>25</v>
      </c>
      <c r="C61" s="389"/>
      <c r="D61" s="27">
        <v>505</v>
      </c>
      <c r="E61" s="28">
        <v>76.88</v>
      </c>
      <c r="F61" s="28">
        <f>SUM(F56:F60)</f>
        <v>17.03</v>
      </c>
      <c r="G61" s="28">
        <f>SUM(G56:G60)</f>
        <v>20.92</v>
      </c>
      <c r="H61" s="28">
        <f>SUM(H56:H60)</f>
        <v>71.14</v>
      </c>
      <c r="I61" s="28">
        <f>SUM(I56:I60)</f>
        <v>544.13</v>
      </c>
    </row>
    <row r="62" spans="1:9" ht="31.2">
      <c r="A62" s="388" t="s">
        <v>69</v>
      </c>
      <c r="B62" s="10" t="s">
        <v>70</v>
      </c>
      <c r="C62" s="12" t="s">
        <v>71</v>
      </c>
      <c r="D62" s="10">
        <v>95</v>
      </c>
      <c r="E62" s="11"/>
      <c r="F62" s="13">
        <v>12.74</v>
      </c>
      <c r="G62" s="11">
        <v>8.56</v>
      </c>
      <c r="H62" s="11">
        <v>10.92</v>
      </c>
      <c r="I62" s="11">
        <v>169.3</v>
      </c>
    </row>
    <row r="63" spans="1:9">
      <c r="A63" s="388"/>
      <c r="B63" s="10" t="s">
        <v>72</v>
      </c>
      <c r="C63" s="12" t="s">
        <v>73</v>
      </c>
      <c r="D63" s="10">
        <v>150</v>
      </c>
      <c r="E63" s="11"/>
      <c r="F63" s="11">
        <v>3.68</v>
      </c>
      <c r="G63" s="11">
        <v>5.09</v>
      </c>
      <c r="H63" s="11">
        <v>29.07</v>
      </c>
      <c r="I63" s="11">
        <v>176.52</v>
      </c>
    </row>
    <row r="64" spans="1:9" ht="24.9" customHeight="1">
      <c r="A64" s="388"/>
      <c r="B64" s="10" t="s">
        <v>53</v>
      </c>
      <c r="C64" s="12" t="s">
        <v>54</v>
      </c>
      <c r="D64" s="10">
        <v>200</v>
      </c>
      <c r="E64" s="11"/>
      <c r="F64" s="11">
        <v>3.23</v>
      </c>
      <c r="G64" s="11">
        <v>2.5099999999999998</v>
      </c>
      <c r="H64" s="11">
        <v>20.67</v>
      </c>
      <c r="I64" s="11">
        <v>118.89</v>
      </c>
    </row>
    <row r="65" spans="1:10">
      <c r="A65" s="388"/>
      <c r="B65" s="11"/>
      <c r="C65" s="12" t="s">
        <v>22</v>
      </c>
      <c r="D65" s="10">
        <v>30</v>
      </c>
      <c r="E65" s="11"/>
      <c r="F65" s="11">
        <v>2.37</v>
      </c>
      <c r="G65" s="13">
        <v>0.3</v>
      </c>
      <c r="H65" s="11">
        <v>14.49</v>
      </c>
      <c r="I65" s="13">
        <v>70.5</v>
      </c>
    </row>
    <row r="66" spans="1:10">
      <c r="A66" s="388"/>
      <c r="B66" s="10" t="s">
        <v>23</v>
      </c>
      <c r="C66" s="12" t="s">
        <v>47</v>
      </c>
      <c r="D66" s="10">
        <v>100</v>
      </c>
      <c r="E66" s="11"/>
      <c r="F66" s="13">
        <v>0.4</v>
      </c>
      <c r="G66" s="13">
        <v>0.3</v>
      </c>
      <c r="H66" s="13">
        <v>10.3</v>
      </c>
      <c r="I66" s="10">
        <v>47</v>
      </c>
    </row>
    <row r="67" spans="1:10">
      <c r="A67" s="388"/>
      <c r="B67" s="389" t="s">
        <v>25</v>
      </c>
      <c r="C67" s="389"/>
      <c r="D67" s="15">
        <f>SUM(D62:D66)</f>
        <v>575</v>
      </c>
      <c r="E67" s="16">
        <v>103.72</v>
      </c>
      <c r="F67" s="16">
        <f>SUM(F62:F66)</f>
        <v>22.42</v>
      </c>
      <c r="G67" s="16">
        <f>SUM(G62:G66)</f>
        <v>16.760000000000002</v>
      </c>
      <c r="H67" s="16">
        <f>SUM(H62:H66)</f>
        <v>85.45</v>
      </c>
      <c r="I67" s="16">
        <f>SUM(I62:I66)</f>
        <v>582.21</v>
      </c>
    </row>
    <row r="68" spans="1:10">
      <c r="A68" s="8"/>
      <c r="B68" s="10" t="s">
        <v>74</v>
      </c>
      <c r="C68" s="12" t="s">
        <v>75</v>
      </c>
      <c r="D68" s="10">
        <v>15</v>
      </c>
      <c r="E68" s="11"/>
      <c r="F68" s="11">
        <v>1.94</v>
      </c>
      <c r="G68" s="11">
        <v>3.27</v>
      </c>
      <c r="H68" s="11">
        <v>0.28999999999999998</v>
      </c>
      <c r="I68" s="13">
        <v>38.4</v>
      </c>
    </row>
    <row r="69" spans="1:10" ht="31.2">
      <c r="A69" s="388" t="s">
        <v>76</v>
      </c>
      <c r="B69" s="32" t="s">
        <v>37</v>
      </c>
      <c r="C69" s="33" t="s">
        <v>77</v>
      </c>
      <c r="D69" s="34">
        <v>150</v>
      </c>
      <c r="E69" s="35"/>
      <c r="F69" s="36">
        <v>9.4</v>
      </c>
      <c r="G69" s="36">
        <v>11.58</v>
      </c>
      <c r="H69" s="36">
        <v>42.3</v>
      </c>
      <c r="I69" s="35">
        <f>(F69+H69)*4+G69*9</f>
        <v>311.02</v>
      </c>
      <c r="J69"/>
    </row>
    <row r="70" spans="1:10">
      <c r="A70" s="388"/>
      <c r="B70" s="10" t="s">
        <v>39</v>
      </c>
      <c r="C70" s="12" t="s">
        <v>40</v>
      </c>
      <c r="D70" s="10">
        <v>200</v>
      </c>
      <c r="E70" s="11"/>
      <c r="F70" s="11">
        <v>4.91</v>
      </c>
      <c r="G70" s="11">
        <v>3.17</v>
      </c>
      <c r="H70" s="11">
        <v>16.34</v>
      </c>
      <c r="I70" s="11">
        <v>111.18</v>
      </c>
    </row>
    <row r="71" spans="1:10">
      <c r="A71" s="388"/>
      <c r="B71" s="11"/>
      <c r="C71" s="12" t="s">
        <v>22</v>
      </c>
      <c r="D71" s="10">
        <v>30</v>
      </c>
      <c r="E71" s="11"/>
      <c r="F71" s="11">
        <v>2.37</v>
      </c>
      <c r="G71" s="13">
        <v>0.3</v>
      </c>
      <c r="H71" s="11">
        <v>14.49</v>
      </c>
      <c r="I71" s="13">
        <v>70.5</v>
      </c>
    </row>
    <row r="72" spans="1:10">
      <c r="A72" s="388"/>
      <c r="B72" s="10" t="s">
        <v>23</v>
      </c>
      <c r="C72" s="12" t="s">
        <v>33</v>
      </c>
      <c r="D72" s="10">
        <v>150</v>
      </c>
      <c r="E72" s="11"/>
      <c r="F72" s="13">
        <v>2.25</v>
      </c>
      <c r="G72" s="13">
        <v>0.75</v>
      </c>
      <c r="H72" s="13">
        <v>31.5</v>
      </c>
      <c r="I72" s="10">
        <f>(F72+H72)*4+G72*9</f>
        <v>141.75</v>
      </c>
    </row>
    <row r="73" spans="1:10">
      <c r="A73" s="388"/>
      <c r="B73" s="389" t="s">
        <v>25</v>
      </c>
      <c r="C73" s="389"/>
      <c r="D73" s="15">
        <v>545</v>
      </c>
      <c r="E73" s="16">
        <v>71.52</v>
      </c>
      <c r="F73" s="16">
        <f>SUM(F68:F72)</f>
        <v>20.87</v>
      </c>
      <c r="G73" s="16">
        <f>SUM(G68:G72)</f>
        <v>19.07</v>
      </c>
      <c r="H73" s="16">
        <f>SUM(H68:H72)</f>
        <v>104.91999999999999</v>
      </c>
      <c r="I73" s="16">
        <f>SUM(I68:I72)</f>
        <v>672.84999999999991</v>
      </c>
    </row>
    <row r="74" spans="1:10">
      <c r="A74" s="388" t="s">
        <v>78</v>
      </c>
      <c r="B74" s="17" t="s">
        <v>29</v>
      </c>
      <c r="C74" s="18" t="s">
        <v>79</v>
      </c>
      <c r="D74" s="37">
        <v>75</v>
      </c>
      <c r="E74" s="38"/>
      <c r="F74" s="38">
        <v>8.26</v>
      </c>
      <c r="G74" s="38">
        <v>7.24</v>
      </c>
      <c r="H74" s="38">
        <v>27.2</v>
      </c>
      <c r="I74" s="39">
        <f>H74*4+G74*9+F74*4</f>
        <v>206.99999999999997</v>
      </c>
    </row>
    <row r="75" spans="1:10" ht="31.2">
      <c r="A75" s="388"/>
      <c r="B75" s="11" t="s">
        <v>16</v>
      </c>
      <c r="C75" s="12" t="s">
        <v>17</v>
      </c>
      <c r="D75" s="10">
        <v>95</v>
      </c>
      <c r="E75" s="11"/>
      <c r="F75" s="13">
        <v>21.64</v>
      </c>
      <c r="G75" s="13">
        <v>14.23</v>
      </c>
      <c r="H75" s="14">
        <v>7.0000000000000007E-2</v>
      </c>
      <c r="I75" s="11">
        <v>210.04</v>
      </c>
    </row>
    <row r="76" spans="1:10">
      <c r="A76" s="388"/>
      <c r="B76" s="10" t="s">
        <v>18</v>
      </c>
      <c r="C76" s="12" t="s">
        <v>19</v>
      </c>
      <c r="D76" s="10">
        <v>150</v>
      </c>
      <c r="E76" s="11"/>
      <c r="F76" s="13">
        <v>6.6</v>
      </c>
      <c r="G76" s="11">
        <v>0.78</v>
      </c>
      <c r="H76" s="13">
        <v>42.3</v>
      </c>
      <c r="I76" s="13">
        <v>202.8</v>
      </c>
    </row>
    <row r="77" spans="1:10">
      <c r="A77" s="388"/>
      <c r="B77" s="10" t="s">
        <v>31</v>
      </c>
      <c r="C77" s="12" t="s">
        <v>32</v>
      </c>
      <c r="D77" s="10">
        <v>200</v>
      </c>
      <c r="E77" s="11"/>
      <c r="F77" s="14"/>
      <c r="G77" s="14"/>
      <c r="H77" s="11">
        <v>11.09</v>
      </c>
      <c r="I77" s="11">
        <v>44.34</v>
      </c>
    </row>
    <row r="78" spans="1:10">
      <c r="A78" s="388"/>
      <c r="B78" s="11"/>
      <c r="C78" s="12" t="s">
        <v>22</v>
      </c>
      <c r="D78" s="10">
        <v>30</v>
      </c>
      <c r="E78" s="11"/>
      <c r="F78" s="11">
        <v>2.37</v>
      </c>
      <c r="G78" s="13">
        <v>0.3</v>
      </c>
      <c r="H78" s="11">
        <v>14.49</v>
      </c>
      <c r="I78" s="13">
        <v>70.5</v>
      </c>
    </row>
    <row r="79" spans="1:10">
      <c r="A79" s="388"/>
      <c r="B79" s="389" t="s">
        <v>25</v>
      </c>
      <c r="C79" s="389"/>
      <c r="D79" s="15">
        <v>550</v>
      </c>
      <c r="E79" s="16">
        <v>67.430000000000007</v>
      </c>
      <c r="F79" s="16">
        <f>SUM(F74:F78)</f>
        <v>38.869999999999997</v>
      </c>
      <c r="G79" s="16">
        <f>SUM(G74:G78)</f>
        <v>22.55</v>
      </c>
      <c r="H79" s="16">
        <f>SUM(H74:H78)</f>
        <v>95.149999999999991</v>
      </c>
      <c r="I79" s="16">
        <f>SUM(I74:I78)</f>
        <v>734.68</v>
      </c>
    </row>
    <row r="80" spans="1:10">
      <c r="A80" s="8"/>
      <c r="B80" s="10" t="s">
        <v>27</v>
      </c>
      <c r="C80" s="12" t="s">
        <v>28</v>
      </c>
      <c r="D80" s="10">
        <v>10</v>
      </c>
      <c r="E80" s="11"/>
      <c r="F80" s="11">
        <v>0.08</v>
      </c>
      <c r="G80" s="11">
        <v>7.25</v>
      </c>
      <c r="H80" s="11">
        <v>0.13</v>
      </c>
      <c r="I80" s="11">
        <v>66.09</v>
      </c>
    </row>
    <row r="81" spans="1:10">
      <c r="A81" s="388" t="s">
        <v>80</v>
      </c>
      <c r="B81" s="10" t="s">
        <v>35</v>
      </c>
      <c r="C81" s="12" t="s">
        <v>36</v>
      </c>
      <c r="D81" s="10">
        <v>15</v>
      </c>
      <c r="E81" s="11"/>
      <c r="F81" s="13">
        <v>3.9</v>
      </c>
      <c r="G81" s="11">
        <v>3.92</v>
      </c>
      <c r="H81" s="14"/>
      <c r="I81" s="13">
        <v>51.6</v>
      </c>
    </row>
    <row r="82" spans="1:10" ht="28.35" customHeight="1">
      <c r="A82" s="388"/>
      <c r="B82" s="11" t="s">
        <v>81</v>
      </c>
      <c r="C82" s="12" t="s">
        <v>82</v>
      </c>
      <c r="D82" s="10">
        <v>150</v>
      </c>
      <c r="E82" s="11"/>
      <c r="F82" s="11">
        <v>3.65</v>
      </c>
      <c r="G82" s="11">
        <v>4.68</v>
      </c>
      <c r="H82" s="11">
        <v>26.89</v>
      </c>
      <c r="I82" s="11">
        <v>164.63</v>
      </c>
    </row>
    <row r="83" spans="1:10">
      <c r="A83" s="388"/>
      <c r="B83" s="10" t="s">
        <v>39</v>
      </c>
      <c r="C83" s="12" t="s">
        <v>40</v>
      </c>
      <c r="D83" s="10">
        <v>200</v>
      </c>
      <c r="E83" s="11"/>
      <c r="F83" s="11">
        <v>4.91</v>
      </c>
      <c r="G83" s="11">
        <v>3.17</v>
      </c>
      <c r="H83" s="11">
        <v>16.34</v>
      </c>
      <c r="I83" s="11">
        <v>111.18</v>
      </c>
    </row>
    <row r="84" spans="1:10">
      <c r="A84" s="388"/>
      <c r="B84" s="11"/>
      <c r="C84" s="12" t="s">
        <v>22</v>
      </c>
      <c r="D84" s="10">
        <v>30</v>
      </c>
      <c r="E84" s="11"/>
      <c r="F84" s="11">
        <v>2.37</v>
      </c>
      <c r="G84" s="13">
        <v>0.3</v>
      </c>
      <c r="H84" s="11">
        <v>14.49</v>
      </c>
      <c r="I84" s="13">
        <v>70.5</v>
      </c>
    </row>
    <row r="85" spans="1:10">
      <c r="A85" s="8"/>
      <c r="B85" s="10" t="s">
        <v>23</v>
      </c>
      <c r="C85" s="12" t="s">
        <v>47</v>
      </c>
      <c r="D85" s="10">
        <v>100</v>
      </c>
      <c r="E85" s="11"/>
      <c r="F85" s="13">
        <v>0.4</v>
      </c>
      <c r="G85" s="13">
        <v>0.3</v>
      </c>
      <c r="H85" s="13">
        <v>10.3</v>
      </c>
      <c r="I85" s="10">
        <v>47</v>
      </c>
    </row>
    <row r="86" spans="1:10">
      <c r="A86" s="8"/>
      <c r="B86" s="389" t="s">
        <v>25</v>
      </c>
      <c r="C86" s="389"/>
      <c r="D86" s="15">
        <v>560</v>
      </c>
      <c r="E86" s="16">
        <v>77.98</v>
      </c>
      <c r="F86" s="16">
        <f>SUM(F80:F85)</f>
        <v>15.31</v>
      </c>
      <c r="G86" s="16">
        <f>SUM(G80:G85)</f>
        <v>19.62</v>
      </c>
      <c r="H86" s="16">
        <f>SUM(H80:H85)</f>
        <v>68.150000000000006</v>
      </c>
      <c r="I86" s="16">
        <f>SUM(I80:I85)</f>
        <v>511</v>
      </c>
    </row>
    <row r="87" spans="1:10" ht="31.2">
      <c r="A87" s="388" t="s">
        <v>83</v>
      </c>
      <c r="B87" s="10" t="s">
        <v>84</v>
      </c>
      <c r="C87" s="12" t="s">
        <v>85</v>
      </c>
      <c r="D87" s="10">
        <v>95</v>
      </c>
      <c r="E87" s="11"/>
      <c r="F87" s="11">
        <v>13.28</v>
      </c>
      <c r="G87" s="11">
        <v>14.49</v>
      </c>
      <c r="H87" s="13">
        <v>12.67</v>
      </c>
      <c r="I87" s="11">
        <v>234.34</v>
      </c>
    </row>
    <row r="88" spans="1:10">
      <c r="A88" s="388"/>
      <c r="B88" s="17" t="s">
        <v>37</v>
      </c>
      <c r="C88" s="18" t="s">
        <v>86</v>
      </c>
      <c r="D88" s="19">
        <v>150</v>
      </c>
      <c r="E88" s="17"/>
      <c r="F88" s="17">
        <v>3.45</v>
      </c>
      <c r="G88" s="17">
        <v>4.1900000000000004</v>
      </c>
      <c r="H88" s="17">
        <v>18.96</v>
      </c>
      <c r="I88" s="17">
        <f>H88*4+G88*9+F88*4</f>
        <v>127.35000000000001</v>
      </c>
      <c r="J88"/>
    </row>
    <row r="89" spans="1:10">
      <c r="A89" s="388"/>
      <c r="B89" s="10" t="s">
        <v>20</v>
      </c>
      <c r="C89" s="12" t="s">
        <v>21</v>
      </c>
      <c r="D89" s="10">
        <v>200</v>
      </c>
      <c r="E89" s="11"/>
      <c r="F89" s="11">
        <v>0.06</v>
      </c>
      <c r="G89" s="11">
        <v>0.01</v>
      </c>
      <c r="H89" s="11">
        <v>11.19</v>
      </c>
      <c r="I89" s="11">
        <v>46.28</v>
      </c>
    </row>
    <row r="90" spans="1:10">
      <c r="A90" s="388"/>
      <c r="B90" s="11"/>
      <c r="C90" s="12" t="s">
        <v>22</v>
      </c>
      <c r="D90" s="10">
        <v>30</v>
      </c>
      <c r="E90" s="11"/>
      <c r="F90" s="11">
        <v>2.37</v>
      </c>
      <c r="G90" s="13">
        <v>0.3</v>
      </c>
      <c r="H90" s="11">
        <v>14.49</v>
      </c>
      <c r="I90" s="13">
        <v>70.5</v>
      </c>
    </row>
    <row r="91" spans="1:10">
      <c r="A91" s="388"/>
      <c r="B91" s="10" t="s">
        <v>23</v>
      </c>
      <c r="C91" s="12" t="s">
        <v>47</v>
      </c>
      <c r="D91" s="10">
        <v>100</v>
      </c>
      <c r="E91" s="11"/>
      <c r="F91" s="13">
        <v>0.4</v>
      </c>
      <c r="G91" s="13">
        <v>0.3</v>
      </c>
      <c r="H91" s="13">
        <v>10.3</v>
      </c>
      <c r="I91" s="10">
        <v>47</v>
      </c>
    </row>
    <row r="92" spans="1:10">
      <c r="A92" s="8"/>
      <c r="B92" s="389" t="s">
        <v>25</v>
      </c>
      <c r="C92" s="389"/>
      <c r="D92" s="15">
        <v>575</v>
      </c>
      <c r="E92" s="16">
        <v>97.9</v>
      </c>
      <c r="F92" s="16">
        <f>SUM(F87:F91)</f>
        <v>19.559999999999999</v>
      </c>
      <c r="G92" s="16">
        <f>SUM(G87:G91)</f>
        <v>19.290000000000003</v>
      </c>
      <c r="H92" s="16">
        <f>SUM(H87:H91)</f>
        <v>67.61</v>
      </c>
      <c r="I92" s="16">
        <f>SUM(I87:I91)</f>
        <v>525.47</v>
      </c>
    </row>
    <row r="93" spans="1:10">
      <c r="A93" s="8"/>
      <c r="B93" s="10" t="s">
        <v>27</v>
      </c>
      <c r="C93" s="12" t="s">
        <v>28</v>
      </c>
      <c r="D93" s="10">
        <v>10</v>
      </c>
      <c r="E93" s="11"/>
      <c r="F93" s="11">
        <v>0.08</v>
      </c>
      <c r="G93" s="11">
        <v>7.25</v>
      </c>
      <c r="H93" s="11">
        <v>0.13</v>
      </c>
      <c r="I93" s="11">
        <v>66.09</v>
      </c>
    </row>
    <row r="94" spans="1:10">
      <c r="A94" s="388" t="s">
        <v>87</v>
      </c>
      <c r="B94" s="10" t="s">
        <v>49</v>
      </c>
      <c r="C94" s="12" t="s">
        <v>88</v>
      </c>
      <c r="D94" s="10">
        <v>150</v>
      </c>
      <c r="E94" s="11"/>
      <c r="F94" s="11">
        <v>6.22</v>
      </c>
      <c r="G94" s="11">
        <v>5.99</v>
      </c>
      <c r="H94" s="11">
        <v>3.49</v>
      </c>
      <c r="I94" s="13">
        <v>87.909000000000006</v>
      </c>
    </row>
    <row r="95" spans="1:10" ht="30.45" customHeight="1">
      <c r="A95" s="388"/>
      <c r="B95" s="10" t="s">
        <v>53</v>
      </c>
      <c r="C95" s="12" t="s">
        <v>54</v>
      </c>
      <c r="D95" s="10">
        <v>200</v>
      </c>
      <c r="E95" s="11"/>
      <c r="F95" s="11">
        <v>3.23</v>
      </c>
      <c r="G95" s="11">
        <v>2.5099999999999998</v>
      </c>
      <c r="H95" s="11">
        <v>20.67</v>
      </c>
      <c r="I95" s="11">
        <v>118.89</v>
      </c>
    </row>
    <row r="96" spans="1:10">
      <c r="A96" s="388"/>
      <c r="B96" s="11"/>
      <c r="C96" s="12" t="s">
        <v>22</v>
      </c>
      <c r="D96" s="10">
        <v>30</v>
      </c>
      <c r="E96" s="11"/>
      <c r="F96" s="11">
        <v>2.37</v>
      </c>
      <c r="G96" s="13">
        <v>0.3</v>
      </c>
      <c r="H96" s="11">
        <v>14.49</v>
      </c>
      <c r="I96" s="13">
        <v>70.5</v>
      </c>
    </row>
    <row r="97" spans="1:9">
      <c r="A97" s="388"/>
      <c r="B97" s="10" t="s">
        <v>23</v>
      </c>
      <c r="C97" s="12" t="s">
        <v>33</v>
      </c>
      <c r="D97" s="10">
        <v>150</v>
      </c>
      <c r="E97" s="11"/>
      <c r="F97" s="13">
        <v>2.25</v>
      </c>
      <c r="G97" s="13">
        <v>0.75</v>
      </c>
      <c r="H97" s="13">
        <v>31.5</v>
      </c>
      <c r="I97" s="10">
        <f>(F97+H97)*4+G97*9</f>
        <v>141.75</v>
      </c>
    </row>
    <row r="98" spans="1:9">
      <c r="A98" s="388"/>
      <c r="B98" s="389" t="s">
        <v>25</v>
      </c>
      <c r="C98" s="389"/>
      <c r="D98" s="15">
        <f>SUM(D93:D97)</f>
        <v>540</v>
      </c>
      <c r="E98" s="16">
        <v>94.29</v>
      </c>
      <c r="F98" s="16">
        <f>SUM(F93:F97)</f>
        <v>14.149999999999999</v>
      </c>
      <c r="G98" s="16">
        <f>SUM(G93:G97)</f>
        <v>16.8</v>
      </c>
      <c r="H98" s="16">
        <f>SUM(H93:H97)</f>
        <v>70.28</v>
      </c>
      <c r="I98" s="16">
        <f>SUM(I93:I97)</f>
        <v>485.13900000000001</v>
      </c>
    </row>
    <row r="99" spans="1:9">
      <c r="A99" s="388" t="s">
        <v>89</v>
      </c>
      <c r="B99" s="10" t="s">
        <v>35</v>
      </c>
      <c r="C99" s="12" t="s">
        <v>36</v>
      </c>
      <c r="D99" s="10">
        <v>15</v>
      </c>
      <c r="E99" s="11"/>
      <c r="F99" s="13">
        <v>3.9</v>
      </c>
      <c r="G99" s="11">
        <v>3.92</v>
      </c>
      <c r="H99" s="14"/>
      <c r="I99" s="13">
        <v>51.6</v>
      </c>
    </row>
    <row r="100" spans="1:9">
      <c r="A100" s="388"/>
      <c r="B100" s="10"/>
      <c r="C100" s="12" t="s">
        <v>90</v>
      </c>
      <c r="D100" s="10">
        <v>250</v>
      </c>
      <c r="E100" s="11"/>
      <c r="F100" s="11">
        <v>13.04</v>
      </c>
      <c r="G100" s="11">
        <v>10.56</v>
      </c>
      <c r="H100" s="11">
        <v>31.65</v>
      </c>
      <c r="I100" s="11">
        <v>230.79</v>
      </c>
    </row>
    <row r="101" spans="1:9">
      <c r="A101" s="388"/>
      <c r="B101" s="10" t="s">
        <v>31</v>
      </c>
      <c r="C101" s="12" t="s">
        <v>32</v>
      </c>
      <c r="D101" s="10">
        <v>200</v>
      </c>
      <c r="E101" s="11"/>
      <c r="F101" s="14"/>
      <c r="G101" s="14"/>
      <c r="H101" s="11">
        <v>11.09</v>
      </c>
      <c r="I101" s="11">
        <v>44.34</v>
      </c>
    </row>
    <row r="102" spans="1:9">
      <c r="A102" s="388"/>
      <c r="B102" s="11"/>
      <c r="C102" s="12" t="s">
        <v>22</v>
      </c>
      <c r="D102" s="10">
        <v>30</v>
      </c>
      <c r="E102" s="11"/>
      <c r="F102" s="11">
        <v>2.37</v>
      </c>
      <c r="G102" s="13">
        <v>0.3</v>
      </c>
      <c r="H102" s="11">
        <v>14.49</v>
      </c>
      <c r="I102" s="13">
        <v>70.5</v>
      </c>
    </row>
    <row r="103" spans="1:9">
      <c r="A103" s="388"/>
      <c r="B103" s="10" t="s">
        <v>23</v>
      </c>
      <c r="C103" s="12" t="s">
        <v>24</v>
      </c>
      <c r="D103" s="10">
        <v>100</v>
      </c>
      <c r="E103" s="11"/>
      <c r="F103" s="13">
        <v>0.4</v>
      </c>
      <c r="G103" s="13">
        <v>0.4</v>
      </c>
      <c r="H103" s="13">
        <v>9.8000000000000007</v>
      </c>
      <c r="I103" s="10">
        <v>47</v>
      </c>
    </row>
    <row r="104" spans="1:9">
      <c r="A104" s="388"/>
      <c r="B104" s="389" t="s">
        <v>25</v>
      </c>
      <c r="C104" s="389"/>
      <c r="D104" s="15">
        <f>SUM(D99:D103)</f>
        <v>595</v>
      </c>
      <c r="E104" s="16">
        <v>74.95</v>
      </c>
      <c r="F104" s="16">
        <f>SUM(F99:F103)</f>
        <v>19.709999999999997</v>
      </c>
      <c r="G104" s="16">
        <f>SUM(G99:G103)</f>
        <v>15.180000000000001</v>
      </c>
      <c r="H104" s="16">
        <f>SUM(H99:H103)</f>
        <v>67.03</v>
      </c>
      <c r="I104" s="16">
        <f>SUM(I99:I103)</f>
        <v>444.23</v>
      </c>
    </row>
    <row r="105" spans="1:9">
      <c r="A105" s="388" t="s">
        <v>91</v>
      </c>
      <c r="B105" s="10" t="s">
        <v>27</v>
      </c>
      <c r="C105" s="12" t="s">
        <v>28</v>
      </c>
      <c r="D105" s="21">
        <v>10</v>
      </c>
      <c r="E105" s="23"/>
      <c r="F105" s="23">
        <v>0.08</v>
      </c>
      <c r="G105" s="23">
        <v>7.25</v>
      </c>
      <c r="H105" s="23">
        <v>0.13</v>
      </c>
      <c r="I105" s="23">
        <v>66.09</v>
      </c>
    </row>
    <row r="106" spans="1:9" s="26" customFormat="1" ht="31.2">
      <c r="A106" s="388"/>
      <c r="B106" s="10" t="s">
        <v>92</v>
      </c>
      <c r="C106" s="12" t="s">
        <v>93</v>
      </c>
      <c r="D106" s="29">
        <v>160</v>
      </c>
      <c r="E106" s="30"/>
      <c r="F106" s="30">
        <v>22.92</v>
      </c>
      <c r="G106" s="30">
        <v>13.17</v>
      </c>
      <c r="H106" s="30">
        <v>33.29</v>
      </c>
      <c r="I106" s="30">
        <v>345.69</v>
      </c>
    </row>
    <row r="107" spans="1:9">
      <c r="A107" s="388"/>
      <c r="B107" s="10" t="s">
        <v>20</v>
      </c>
      <c r="C107" s="12" t="s">
        <v>21</v>
      </c>
      <c r="D107" s="21">
        <v>200</v>
      </c>
      <c r="E107" s="23"/>
      <c r="F107" s="23">
        <v>0.06</v>
      </c>
      <c r="G107" s="23">
        <v>0.01</v>
      </c>
      <c r="H107" s="23">
        <v>11.19</v>
      </c>
      <c r="I107" s="23">
        <v>46.28</v>
      </c>
    </row>
    <row r="108" spans="1:9">
      <c r="A108" s="388"/>
      <c r="B108" s="11"/>
      <c r="C108" s="12" t="s">
        <v>22</v>
      </c>
      <c r="D108" s="10">
        <v>30</v>
      </c>
      <c r="E108" s="11"/>
      <c r="F108" s="11">
        <v>2.37</v>
      </c>
      <c r="G108" s="13">
        <v>0.3</v>
      </c>
      <c r="H108" s="11">
        <v>14.49</v>
      </c>
      <c r="I108" s="13">
        <v>70.5</v>
      </c>
    </row>
    <row r="109" spans="1:9">
      <c r="A109" s="388"/>
      <c r="B109" s="10" t="s">
        <v>23</v>
      </c>
      <c r="C109" s="12" t="s">
        <v>47</v>
      </c>
      <c r="D109" s="21">
        <v>100</v>
      </c>
      <c r="E109" s="23"/>
      <c r="F109" s="24">
        <v>0.4</v>
      </c>
      <c r="G109" s="24">
        <v>0.3</v>
      </c>
      <c r="H109" s="24">
        <v>10.3</v>
      </c>
      <c r="I109" s="21">
        <v>47</v>
      </c>
    </row>
    <row r="110" spans="1:9">
      <c r="A110" s="388"/>
      <c r="B110" s="389" t="s">
        <v>25</v>
      </c>
      <c r="C110" s="389"/>
      <c r="D110" s="40">
        <v>510</v>
      </c>
      <c r="E110" s="41">
        <v>124.22</v>
      </c>
      <c r="F110" s="42">
        <v>26.62</v>
      </c>
      <c r="G110" s="42">
        <v>21.13</v>
      </c>
      <c r="H110" s="42">
        <v>74.23</v>
      </c>
      <c r="I110" s="42">
        <v>599.05999999999995</v>
      </c>
    </row>
    <row r="111" spans="1:9" ht="31.2">
      <c r="A111" s="388" t="s">
        <v>94</v>
      </c>
      <c r="B111" s="11" t="s">
        <v>37</v>
      </c>
      <c r="C111" s="12" t="s">
        <v>95</v>
      </c>
      <c r="D111" s="10">
        <v>150</v>
      </c>
      <c r="E111" s="11"/>
      <c r="F111" s="11">
        <v>5.22</v>
      </c>
      <c r="G111" s="11">
        <v>5.27</v>
      </c>
      <c r="H111" s="11">
        <v>26.01</v>
      </c>
      <c r="I111" s="11">
        <v>174.04</v>
      </c>
    </row>
    <row r="112" spans="1:9" ht="31.2">
      <c r="A112" s="388"/>
      <c r="B112" s="10">
        <v>486</v>
      </c>
      <c r="C112" s="12" t="s">
        <v>96</v>
      </c>
      <c r="D112" s="10">
        <v>100</v>
      </c>
      <c r="E112" s="11"/>
      <c r="F112" s="11">
        <v>7.63</v>
      </c>
      <c r="G112" s="11">
        <v>8.16</v>
      </c>
      <c r="H112" s="11">
        <v>31.26</v>
      </c>
      <c r="I112" s="11">
        <v>232.42</v>
      </c>
    </row>
    <row r="113" spans="1:9">
      <c r="A113" s="388"/>
      <c r="B113" s="10" t="s">
        <v>39</v>
      </c>
      <c r="C113" s="12" t="s">
        <v>40</v>
      </c>
      <c r="D113" s="10">
        <v>200</v>
      </c>
      <c r="E113" s="11"/>
      <c r="F113" s="11">
        <v>3.99</v>
      </c>
      <c r="G113" s="11">
        <v>3.17</v>
      </c>
      <c r="H113" s="11">
        <v>16.34</v>
      </c>
      <c r="I113" s="11">
        <v>111.18</v>
      </c>
    </row>
    <row r="114" spans="1:9">
      <c r="A114" s="388"/>
      <c r="B114" s="10" t="s">
        <v>23</v>
      </c>
      <c r="C114" s="12" t="s">
        <v>24</v>
      </c>
      <c r="D114" s="10">
        <v>100</v>
      </c>
      <c r="E114" s="11"/>
      <c r="F114" s="13">
        <v>0.4</v>
      </c>
      <c r="G114" s="13">
        <v>0.4</v>
      </c>
      <c r="H114" s="13">
        <v>9.8000000000000007</v>
      </c>
      <c r="I114" s="10">
        <v>47</v>
      </c>
    </row>
    <row r="115" spans="1:9">
      <c r="A115" s="388"/>
      <c r="B115" s="389" t="s">
        <v>25</v>
      </c>
      <c r="C115" s="389"/>
      <c r="D115" s="15">
        <v>550</v>
      </c>
      <c r="E115" s="16">
        <v>73.78</v>
      </c>
      <c r="F115" s="16">
        <v>17.239999999999998</v>
      </c>
      <c r="G115" s="16">
        <v>17</v>
      </c>
      <c r="H115" s="16">
        <v>83.41</v>
      </c>
      <c r="I115" s="16">
        <v>564.64</v>
      </c>
    </row>
    <row r="116" spans="1:9">
      <c r="A116" s="388" t="s">
        <v>97</v>
      </c>
      <c r="B116" s="10">
        <v>356</v>
      </c>
      <c r="C116" s="12" t="s">
        <v>59</v>
      </c>
      <c r="D116" s="10">
        <v>90</v>
      </c>
      <c r="E116" s="11"/>
      <c r="F116" s="11">
        <v>17.28</v>
      </c>
      <c r="G116" s="13">
        <v>14.9</v>
      </c>
      <c r="H116" s="11">
        <v>0.24</v>
      </c>
      <c r="I116" s="13">
        <v>244.5</v>
      </c>
    </row>
    <row r="117" spans="1:9">
      <c r="A117" s="388"/>
      <c r="B117" s="10" t="s">
        <v>60</v>
      </c>
      <c r="C117" s="12" t="s">
        <v>98</v>
      </c>
      <c r="D117" s="10">
        <v>150</v>
      </c>
      <c r="E117" s="11"/>
      <c r="F117" s="11">
        <v>3.57</v>
      </c>
      <c r="G117" s="11">
        <v>6.12</v>
      </c>
      <c r="H117" s="11">
        <v>21.99</v>
      </c>
      <c r="I117" s="11">
        <v>172.97</v>
      </c>
    </row>
    <row r="118" spans="1:9">
      <c r="A118" s="388"/>
      <c r="B118" s="10" t="s">
        <v>31</v>
      </c>
      <c r="C118" s="12" t="s">
        <v>32</v>
      </c>
      <c r="D118" s="10">
        <v>200</v>
      </c>
      <c r="E118" s="11"/>
      <c r="F118" s="14"/>
      <c r="G118" s="14"/>
      <c r="H118" s="11">
        <v>11.09</v>
      </c>
      <c r="I118" s="11">
        <v>44.34</v>
      </c>
    </row>
    <row r="119" spans="1:9">
      <c r="A119" s="388"/>
      <c r="B119" s="11"/>
      <c r="C119" s="12" t="s">
        <v>22</v>
      </c>
      <c r="D119" s="10">
        <v>30</v>
      </c>
      <c r="E119" s="11"/>
      <c r="F119" s="11">
        <v>2.37</v>
      </c>
      <c r="G119" s="13">
        <v>0.3</v>
      </c>
      <c r="H119" s="11">
        <v>14.49</v>
      </c>
      <c r="I119" s="13">
        <v>70.5</v>
      </c>
    </row>
    <row r="120" spans="1:9">
      <c r="A120" s="388"/>
      <c r="B120" s="10" t="s">
        <v>23</v>
      </c>
      <c r="C120" s="12" t="s">
        <v>24</v>
      </c>
      <c r="D120" s="10">
        <v>100</v>
      </c>
      <c r="E120" s="11"/>
      <c r="F120" s="13">
        <v>0.4</v>
      </c>
      <c r="G120" s="13">
        <v>0.4</v>
      </c>
      <c r="H120" s="13">
        <v>9.8000000000000007</v>
      </c>
      <c r="I120" s="10">
        <v>47</v>
      </c>
    </row>
    <row r="121" spans="1:9">
      <c r="A121" s="388"/>
      <c r="B121" s="389" t="s">
        <v>25</v>
      </c>
      <c r="C121" s="389"/>
      <c r="D121" s="15">
        <v>570</v>
      </c>
      <c r="E121" s="16">
        <v>87.29</v>
      </c>
      <c r="F121" s="16">
        <v>23.52</v>
      </c>
      <c r="G121" s="16">
        <v>18.95</v>
      </c>
      <c r="H121" s="16">
        <v>67.73</v>
      </c>
      <c r="I121" s="43">
        <v>577.9</v>
      </c>
    </row>
    <row r="122" spans="1:9" ht="31.2">
      <c r="A122" s="388" t="s">
        <v>99</v>
      </c>
      <c r="B122" s="10" t="s">
        <v>70</v>
      </c>
      <c r="C122" s="12" t="s">
        <v>71</v>
      </c>
      <c r="D122" s="10">
        <v>95</v>
      </c>
      <c r="E122" s="11"/>
      <c r="F122" s="13">
        <v>12.74</v>
      </c>
      <c r="G122" s="11">
        <v>8.56</v>
      </c>
      <c r="H122" s="11">
        <v>10.92</v>
      </c>
      <c r="I122" s="11">
        <v>169.3</v>
      </c>
    </row>
    <row r="123" spans="1:9">
      <c r="A123" s="388"/>
      <c r="B123" s="10" t="s">
        <v>72</v>
      </c>
      <c r="C123" s="12" t="s">
        <v>73</v>
      </c>
      <c r="D123" s="10">
        <v>150</v>
      </c>
      <c r="E123" s="11"/>
      <c r="F123" s="11">
        <v>3.68</v>
      </c>
      <c r="G123" s="11">
        <v>5.09</v>
      </c>
      <c r="H123" s="11">
        <v>29.07</v>
      </c>
      <c r="I123" s="11">
        <v>176.52</v>
      </c>
    </row>
    <row r="124" spans="1:9" ht="23.85" customHeight="1">
      <c r="A124" s="388"/>
      <c r="B124" s="10" t="s">
        <v>53</v>
      </c>
      <c r="C124" s="12" t="s">
        <v>54</v>
      </c>
      <c r="D124" s="10">
        <v>200</v>
      </c>
      <c r="E124" s="11"/>
      <c r="F124" s="11">
        <v>3.23</v>
      </c>
      <c r="G124" s="11">
        <v>2.5099999999999998</v>
      </c>
      <c r="H124" s="11">
        <v>20.67</v>
      </c>
      <c r="I124" s="11">
        <v>118.89</v>
      </c>
    </row>
    <row r="125" spans="1:9">
      <c r="A125" s="388"/>
      <c r="B125" s="11"/>
      <c r="C125" s="12" t="s">
        <v>22</v>
      </c>
      <c r="D125" s="10">
        <v>30</v>
      </c>
      <c r="E125" s="11"/>
      <c r="F125" s="11">
        <v>2.37</v>
      </c>
      <c r="G125" s="13">
        <v>0.3</v>
      </c>
      <c r="H125" s="11">
        <v>14.49</v>
      </c>
      <c r="I125" s="13">
        <v>70.5</v>
      </c>
    </row>
    <row r="126" spans="1:9">
      <c r="A126" s="388"/>
      <c r="B126" s="10" t="s">
        <v>23</v>
      </c>
      <c r="C126" s="12" t="s">
        <v>47</v>
      </c>
      <c r="D126" s="21">
        <v>100</v>
      </c>
      <c r="E126" s="23"/>
      <c r="F126" s="24">
        <v>0.4</v>
      </c>
      <c r="G126" s="24">
        <v>0.3</v>
      </c>
      <c r="H126" s="24">
        <v>10.3</v>
      </c>
      <c r="I126" s="21">
        <v>47</v>
      </c>
    </row>
    <row r="127" spans="1:9">
      <c r="A127" s="388"/>
      <c r="B127" s="389" t="s">
        <v>25</v>
      </c>
      <c r="C127" s="389"/>
      <c r="D127" s="15">
        <v>570</v>
      </c>
      <c r="E127" s="16">
        <v>103.72</v>
      </c>
      <c r="F127" s="16">
        <f>SUM(F122:F126)</f>
        <v>22.42</v>
      </c>
      <c r="G127" s="16">
        <f>SUM(G122:G126)</f>
        <v>16.760000000000002</v>
      </c>
      <c r="H127" s="16">
        <f>SUM(H122:H126)</f>
        <v>85.45</v>
      </c>
      <c r="I127" s="16">
        <f>SUM(I122:I126)</f>
        <v>582.21</v>
      </c>
    </row>
    <row r="128" spans="1:9">
      <c r="A128" s="44"/>
      <c r="B128" s="45"/>
      <c r="C128" s="46" t="s">
        <v>100</v>
      </c>
      <c r="D128" s="10"/>
      <c r="E128" s="47">
        <v>87</v>
      </c>
      <c r="F128" s="11"/>
      <c r="G128" s="11"/>
      <c r="H128" s="11"/>
      <c r="I128" s="11"/>
    </row>
    <row r="129" spans="1:9" ht="15.6" customHeight="1">
      <c r="A129" s="390"/>
      <c r="B129" s="390"/>
      <c r="C129" s="390"/>
      <c r="D129" s="385" t="s">
        <v>8</v>
      </c>
      <c r="E129" s="47"/>
      <c r="F129" s="385" t="s">
        <v>10</v>
      </c>
      <c r="G129" s="385"/>
      <c r="H129" s="385"/>
      <c r="I129" s="385" t="s">
        <v>11</v>
      </c>
    </row>
    <row r="130" spans="1:9" ht="30.75" customHeight="1">
      <c r="A130" s="390"/>
      <c r="B130" s="390"/>
      <c r="C130" s="390"/>
      <c r="D130" s="385"/>
      <c r="E130" s="47"/>
      <c r="F130" s="9" t="s">
        <v>12</v>
      </c>
      <c r="G130" s="9" t="s">
        <v>13</v>
      </c>
      <c r="H130" s="9" t="s">
        <v>14</v>
      </c>
      <c r="I130" s="385"/>
    </row>
    <row r="131" spans="1:9" ht="19.350000000000001" customHeight="1">
      <c r="A131" s="386" t="s">
        <v>101</v>
      </c>
      <c r="B131" s="386"/>
      <c r="C131" s="386"/>
      <c r="D131" s="48">
        <f>D13+D19+D25+D31+D37+D44+D50+D55+D61+D67+D73+D79+D86+D92+D98+D104+D110+D115+D121+D127</f>
        <v>11040</v>
      </c>
      <c r="E131" s="47"/>
      <c r="F131" s="48">
        <f>F13+F19+F25+F31+F37+F44+F50+F55+F61+F67+F73+F79+F86+F92+F98+F104+F110+F115+F121+F127</f>
        <v>436.03000000000003</v>
      </c>
      <c r="G131" s="48">
        <f>G13+G19+G25+G31+G37+G44+G50+G55+G61+G67+G73+G79+G86+G92+G98+G104+G110+G115+G121+G127</f>
        <v>362.78000000000003</v>
      </c>
      <c r="H131" s="48">
        <f>H13+H19+H25+H31+H37+H44+H50+H55+H61+H67+H73+H79+H86+H92+H98+H104+H110+H115+H121+H127</f>
        <v>1530.69</v>
      </c>
      <c r="I131" s="48">
        <f>I13+I19+I25+I31+I37+I44+I50+I55+I61+I67+I73+I79+I86+I92+I98+I104+I110+I115+I121+I127</f>
        <v>11208.249</v>
      </c>
    </row>
    <row r="132" spans="1:9">
      <c r="A132" s="387" t="s">
        <v>100</v>
      </c>
      <c r="B132" s="387"/>
      <c r="C132" s="387"/>
      <c r="D132" s="49">
        <f>D131/20</f>
        <v>552</v>
      </c>
      <c r="E132" s="47"/>
      <c r="F132" s="50">
        <f>F131/20</f>
        <v>21.801500000000001</v>
      </c>
      <c r="G132" s="50">
        <f>G131/20</f>
        <v>18.139000000000003</v>
      </c>
      <c r="H132" s="50">
        <f>H131/20</f>
        <v>76.534500000000008</v>
      </c>
      <c r="I132" s="50">
        <f>I131/20</f>
        <v>560.41245000000004</v>
      </c>
    </row>
    <row r="133" spans="1:9">
      <c r="A133" s="386" t="s">
        <v>102</v>
      </c>
      <c r="B133" s="386"/>
      <c r="C133" s="386"/>
      <c r="D133" s="51"/>
      <c r="E133" s="51"/>
      <c r="F133" s="52">
        <f>F132/77*100</f>
        <v>28.313636363636363</v>
      </c>
      <c r="G133" s="52">
        <f>G132/77*100</f>
        <v>23.55714285714286</v>
      </c>
      <c r="H133" s="52">
        <f>H132/335*100</f>
        <v>22.846119402985078</v>
      </c>
      <c r="I133" s="52">
        <f>I132/I134*100</f>
        <v>23.847338297872341</v>
      </c>
    </row>
    <row r="134" spans="1:9">
      <c r="A134" s="386" t="s">
        <v>103</v>
      </c>
      <c r="B134" s="386"/>
      <c r="C134" s="386"/>
      <c r="D134" s="14"/>
      <c r="E134" s="14"/>
      <c r="F134" s="53">
        <v>77</v>
      </c>
      <c r="G134" s="53">
        <v>79</v>
      </c>
      <c r="H134" s="53">
        <v>335</v>
      </c>
      <c r="I134" s="54">
        <v>2350</v>
      </c>
    </row>
  </sheetData>
  <mergeCells count="58">
    <mergeCell ref="A2:I2"/>
    <mergeCell ref="A20:A25"/>
    <mergeCell ref="B25:C25"/>
    <mergeCell ref="A3:B3"/>
    <mergeCell ref="G4:H4"/>
    <mergeCell ref="A5:A6"/>
    <mergeCell ref="B5:B6"/>
    <mergeCell ref="C5:C6"/>
    <mergeCell ref="D5:D6"/>
    <mergeCell ref="E5:E6"/>
    <mergeCell ref="F5:H5"/>
    <mergeCell ref="I5:I6"/>
    <mergeCell ref="A8:A13"/>
    <mergeCell ref="B13:C13"/>
    <mergeCell ref="A14:A19"/>
    <mergeCell ref="B19:C19"/>
    <mergeCell ref="A26:A31"/>
    <mergeCell ref="B31:C31"/>
    <mergeCell ref="A32:A37"/>
    <mergeCell ref="B37:C37"/>
    <mergeCell ref="A38:A44"/>
    <mergeCell ref="B44:C44"/>
    <mergeCell ref="A45:A50"/>
    <mergeCell ref="B50:C50"/>
    <mergeCell ref="A51:A55"/>
    <mergeCell ref="B55:C55"/>
    <mergeCell ref="A56:A61"/>
    <mergeCell ref="B61:C61"/>
    <mergeCell ref="A62:A67"/>
    <mergeCell ref="B67:C67"/>
    <mergeCell ref="A69:A73"/>
    <mergeCell ref="B73:C73"/>
    <mergeCell ref="A74:A79"/>
    <mergeCell ref="B79:C79"/>
    <mergeCell ref="A81:A84"/>
    <mergeCell ref="B86:C86"/>
    <mergeCell ref="A87:A91"/>
    <mergeCell ref="B92:C92"/>
    <mergeCell ref="A94:A98"/>
    <mergeCell ref="B98:C98"/>
    <mergeCell ref="A99:A104"/>
    <mergeCell ref="B104:C104"/>
    <mergeCell ref="A105:A110"/>
    <mergeCell ref="B110:C110"/>
    <mergeCell ref="A111:A115"/>
    <mergeCell ref="B115:C115"/>
    <mergeCell ref="A134:C134"/>
    <mergeCell ref="A116:A121"/>
    <mergeCell ref="B121:C121"/>
    <mergeCell ref="A122:A127"/>
    <mergeCell ref="B127:C127"/>
    <mergeCell ref="A129:C130"/>
    <mergeCell ref="F129:H129"/>
    <mergeCell ref="I129:I130"/>
    <mergeCell ref="A131:C131"/>
    <mergeCell ref="A132:C132"/>
    <mergeCell ref="A133:C133"/>
    <mergeCell ref="D129:D130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134"/>
  <sheetViews>
    <sheetView workbookViewId="0">
      <selection activeCell="C5" sqref="C5:C6"/>
    </sheetView>
  </sheetViews>
  <sheetFormatPr defaultRowHeight="15.6"/>
  <cols>
    <col min="1" max="1" width="9" style="57" customWidth="1"/>
    <col min="2" max="2" width="11.19921875" style="55" customWidth="1"/>
    <col min="3" max="3" width="34.19921875" style="55" customWidth="1"/>
    <col min="4" max="4" width="8.09765625" style="55" customWidth="1"/>
    <col min="5" max="5" width="8.09765625" style="56" customWidth="1"/>
    <col min="6" max="8" width="8.09765625" style="55" customWidth="1"/>
    <col min="9" max="9" width="9.3984375" style="55" customWidth="1"/>
    <col min="10" max="257" width="8.09765625" style="55" customWidth="1"/>
    <col min="258" max="1024" width="8.09765625" customWidth="1"/>
  </cols>
  <sheetData>
    <row r="2" spans="1:257" ht="44.25" customHeight="1">
      <c r="A2" s="399" t="s">
        <v>104</v>
      </c>
      <c r="B2" s="399"/>
      <c r="C2" s="399"/>
      <c r="D2" s="399"/>
      <c r="E2" s="399"/>
      <c r="F2" s="399"/>
      <c r="G2" s="399"/>
      <c r="H2" s="399"/>
      <c r="I2" s="399"/>
    </row>
    <row r="3" spans="1:257" ht="22.35" customHeight="1">
      <c r="A3" s="399" t="s">
        <v>1</v>
      </c>
      <c r="B3" s="399"/>
      <c r="C3" s="58" t="s">
        <v>105</v>
      </c>
      <c r="D3" s="59"/>
      <c r="E3" s="60"/>
      <c r="F3" s="59"/>
      <c r="G3" s="61"/>
      <c r="H3" s="61"/>
      <c r="I3" s="59"/>
    </row>
    <row r="4" spans="1:257" ht="16.350000000000001" customHeight="1">
      <c r="A4" s="62" t="s">
        <v>3</v>
      </c>
      <c r="B4" s="63" t="s">
        <v>4</v>
      </c>
      <c r="C4" s="59"/>
      <c r="D4" s="59"/>
      <c r="E4" s="60"/>
      <c r="F4" s="59"/>
      <c r="G4" s="400"/>
      <c r="H4" s="400"/>
      <c r="I4" s="59"/>
    </row>
    <row r="5" spans="1:257" ht="15.6" customHeight="1">
      <c r="A5" s="395" t="s">
        <v>5</v>
      </c>
      <c r="B5" s="393" t="s">
        <v>106</v>
      </c>
      <c r="C5" s="393" t="s">
        <v>7</v>
      </c>
      <c r="D5" s="393" t="s">
        <v>8</v>
      </c>
      <c r="E5" s="401" t="s">
        <v>9</v>
      </c>
      <c r="F5" s="393" t="s">
        <v>10</v>
      </c>
      <c r="G5" s="393"/>
      <c r="H5" s="393"/>
      <c r="I5" s="393" t="s">
        <v>11</v>
      </c>
    </row>
    <row r="6" spans="1:257" ht="30.6" customHeight="1">
      <c r="A6" s="395"/>
      <c r="B6" s="393"/>
      <c r="C6" s="393"/>
      <c r="D6" s="393"/>
      <c r="E6" s="401"/>
      <c r="F6" s="65" t="s">
        <v>12</v>
      </c>
      <c r="G6" s="65" t="s">
        <v>13</v>
      </c>
      <c r="H6" s="65" t="s">
        <v>14</v>
      </c>
      <c r="I6" s="393"/>
    </row>
    <row r="7" spans="1:257">
      <c r="A7" s="64">
        <v>1</v>
      </c>
      <c r="B7" s="67">
        <v>2</v>
      </c>
      <c r="C7" s="67">
        <v>3</v>
      </c>
      <c r="D7" s="67">
        <v>4</v>
      </c>
      <c r="E7" s="68"/>
      <c r="F7" s="67">
        <v>6</v>
      </c>
      <c r="G7" s="67">
        <v>7</v>
      </c>
      <c r="H7" s="67">
        <v>8</v>
      </c>
      <c r="I7" s="67">
        <v>9</v>
      </c>
    </row>
    <row r="8" spans="1:257" s="73" customFormat="1" ht="31.2">
      <c r="A8" s="397" t="s">
        <v>15</v>
      </c>
      <c r="B8" s="68" t="s">
        <v>16</v>
      </c>
      <c r="C8" s="70" t="s">
        <v>107</v>
      </c>
      <c r="D8" s="67">
        <v>100</v>
      </c>
      <c r="E8" s="68">
        <v>41.89</v>
      </c>
      <c r="F8" s="71">
        <v>24</v>
      </c>
      <c r="G8" s="71">
        <v>15.77</v>
      </c>
      <c r="H8" s="69">
        <v>7.0000000000000007E-2</v>
      </c>
      <c r="I8" s="68">
        <v>233.33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  <c r="IW8" s="72"/>
    </row>
    <row r="9" spans="1:257">
      <c r="A9" s="397"/>
      <c r="B9" s="67" t="s">
        <v>18</v>
      </c>
      <c r="C9" s="70" t="s">
        <v>19</v>
      </c>
      <c r="D9" s="67">
        <v>180</v>
      </c>
      <c r="E9" s="68">
        <v>12.39</v>
      </c>
      <c r="F9" s="71">
        <v>7.92</v>
      </c>
      <c r="G9" s="68">
        <v>0.94</v>
      </c>
      <c r="H9" s="71">
        <v>47</v>
      </c>
      <c r="I9" s="71">
        <v>225.33</v>
      </c>
    </row>
    <row r="10" spans="1:257">
      <c r="A10" s="397"/>
      <c r="B10" s="67" t="s">
        <v>20</v>
      </c>
      <c r="C10" s="70" t="s">
        <v>21</v>
      </c>
      <c r="D10" s="67">
        <v>200</v>
      </c>
      <c r="E10" s="68">
        <v>4.03</v>
      </c>
      <c r="F10" s="68">
        <v>0.06</v>
      </c>
      <c r="G10" s="68">
        <v>0.01</v>
      </c>
      <c r="H10" s="68">
        <v>11.19</v>
      </c>
      <c r="I10" s="68">
        <v>46.28</v>
      </c>
    </row>
    <row r="11" spans="1:257">
      <c r="A11" s="397"/>
      <c r="B11" s="68"/>
      <c r="C11" s="70" t="s">
        <v>22</v>
      </c>
      <c r="D11" s="67">
        <v>30</v>
      </c>
      <c r="E11" s="68">
        <v>1.67</v>
      </c>
      <c r="F11" s="68">
        <v>2.37</v>
      </c>
      <c r="G11" s="71">
        <v>0.3</v>
      </c>
      <c r="H11" s="68">
        <v>14.49</v>
      </c>
      <c r="I11" s="71">
        <v>70.5</v>
      </c>
    </row>
    <row r="12" spans="1:257">
      <c r="A12" s="397"/>
      <c r="B12" s="67" t="s">
        <v>23</v>
      </c>
      <c r="C12" s="70" t="s">
        <v>24</v>
      </c>
      <c r="D12" s="67">
        <v>100</v>
      </c>
      <c r="E12" s="68">
        <v>10.64</v>
      </c>
      <c r="F12" s="71">
        <v>0.4</v>
      </c>
      <c r="G12" s="71">
        <v>0.4</v>
      </c>
      <c r="H12" s="71">
        <v>9.8000000000000007</v>
      </c>
      <c r="I12" s="67">
        <v>47</v>
      </c>
    </row>
    <row r="13" spans="1:257">
      <c r="A13" s="397"/>
      <c r="B13" s="396" t="s">
        <v>25</v>
      </c>
      <c r="C13" s="396"/>
      <c r="D13" s="74">
        <v>620</v>
      </c>
      <c r="E13" s="75">
        <f>SUM(E8:E12)</f>
        <v>70.62</v>
      </c>
      <c r="F13" s="75">
        <f>SUM(F7:F12)</f>
        <v>40.75</v>
      </c>
      <c r="G13" s="75">
        <f>SUM(G7:G12)</f>
        <v>24.42</v>
      </c>
      <c r="H13" s="75">
        <f>SUM(H7:H12)</f>
        <v>90.55</v>
      </c>
      <c r="I13" s="75">
        <f>SUM(I7:I12)</f>
        <v>631.44000000000005</v>
      </c>
    </row>
    <row r="14" spans="1:257">
      <c r="A14" s="395" t="s">
        <v>26</v>
      </c>
      <c r="B14" s="67" t="s">
        <v>27</v>
      </c>
      <c r="C14" s="70" t="s">
        <v>28</v>
      </c>
      <c r="D14" s="67">
        <v>10</v>
      </c>
      <c r="E14" s="68">
        <v>6.75</v>
      </c>
      <c r="F14" s="68">
        <v>0.08</v>
      </c>
      <c r="G14" s="68">
        <v>7.25</v>
      </c>
      <c r="H14" s="68">
        <v>0.13</v>
      </c>
      <c r="I14" s="68">
        <v>66.09</v>
      </c>
    </row>
    <row r="15" spans="1:257" ht="30.75" customHeight="1">
      <c r="A15" s="395"/>
      <c r="B15" s="10" t="s">
        <v>29</v>
      </c>
      <c r="C15" s="12" t="s">
        <v>108</v>
      </c>
      <c r="D15" s="29">
        <v>200</v>
      </c>
      <c r="E15" s="30">
        <v>45</v>
      </c>
      <c r="F15" s="30">
        <v>30.56</v>
      </c>
      <c r="G15" s="30">
        <v>17.559999999999999</v>
      </c>
      <c r="H15" s="30">
        <v>44.39</v>
      </c>
      <c r="I15" s="30">
        <v>460.92</v>
      </c>
    </row>
    <row r="16" spans="1:257">
      <c r="A16" s="395"/>
      <c r="B16" s="67" t="s">
        <v>31</v>
      </c>
      <c r="C16" s="70" t="s">
        <v>32</v>
      </c>
      <c r="D16" s="67">
        <v>200</v>
      </c>
      <c r="E16" s="68">
        <v>2.31</v>
      </c>
      <c r="F16" s="69"/>
      <c r="G16" s="69"/>
      <c r="H16" s="68">
        <v>11.09</v>
      </c>
      <c r="I16" s="68">
        <v>44.34</v>
      </c>
    </row>
    <row r="17" spans="1:257">
      <c r="A17" s="395"/>
      <c r="B17" s="68"/>
      <c r="C17" s="70" t="s">
        <v>22</v>
      </c>
      <c r="D17" s="67">
        <v>30</v>
      </c>
      <c r="E17" s="68">
        <v>1.67</v>
      </c>
      <c r="F17" s="68">
        <v>2.37</v>
      </c>
      <c r="G17" s="71">
        <v>0.3</v>
      </c>
      <c r="H17" s="68">
        <v>14.49</v>
      </c>
      <c r="I17" s="71">
        <v>70.5</v>
      </c>
    </row>
    <row r="18" spans="1:257">
      <c r="A18" s="395"/>
      <c r="B18" s="67" t="s">
        <v>23</v>
      </c>
      <c r="C18" s="70" t="s">
        <v>33</v>
      </c>
      <c r="D18" s="67">
        <v>150</v>
      </c>
      <c r="E18" s="68">
        <v>35.5</v>
      </c>
      <c r="F18" s="71">
        <v>2.25</v>
      </c>
      <c r="G18" s="71">
        <v>0.75</v>
      </c>
      <c r="H18" s="71">
        <v>31.5</v>
      </c>
      <c r="I18" s="67">
        <f>(F18+H18)*4+G18*9</f>
        <v>141.75</v>
      </c>
    </row>
    <row r="19" spans="1:257">
      <c r="A19" s="395"/>
      <c r="B19" s="396" t="s">
        <v>25</v>
      </c>
      <c r="C19" s="396"/>
      <c r="D19" s="74">
        <v>590</v>
      </c>
      <c r="E19" s="75">
        <f>SUM(E14:E18)</f>
        <v>91.23</v>
      </c>
      <c r="F19" s="75">
        <f>SUM(F14:F18)</f>
        <v>35.26</v>
      </c>
      <c r="G19" s="75">
        <f>SUM(G14:G18)</f>
        <v>25.86</v>
      </c>
      <c r="H19" s="75">
        <f>SUM(H14:H18)</f>
        <v>101.6</v>
      </c>
      <c r="I19" s="75">
        <f>SUM(I14:I18)</f>
        <v>783.6</v>
      </c>
    </row>
    <row r="20" spans="1:257">
      <c r="A20" s="398" t="s">
        <v>34</v>
      </c>
      <c r="B20" s="67" t="s">
        <v>35</v>
      </c>
      <c r="C20" s="70" t="s">
        <v>36</v>
      </c>
      <c r="D20" s="67">
        <v>15</v>
      </c>
      <c r="E20" s="68">
        <v>10.28</v>
      </c>
      <c r="F20" s="71">
        <v>3.9</v>
      </c>
      <c r="G20" s="68">
        <v>3.92</v>
      </c>
      <c r="H20" s="69"/>
      <c r="I20" s="71">
        <v>51.6</v>
      </c>
    </row>
    <row r="21" spans="1:257" ht="29.85" customHeight="1">
      <c r="A21" s="398"/>
      <c r="B21" s="68" t="s">
        <v>37</v>
      </c>
      <c r="C21" s="70" t="s">
        <v>109</v>
      </c>
      <c r="D21" s="67">
        <v>200</v>
      </c>
      <c r="E21" s="68">
        <v>15.11</v>
      </c>
      <c r="F21" s="68">
        <v>7.86</v>
      </c>
      <c r="G21" s="68">
        <v>11.08</v>
      </c>
      <c r="H21" s="68">
        <v>40.29</v>
      </c>
      <c r="I21" s="68">
        <v>292.52</v>
      </c>
    </row>
    <row r="22" spans="1:257">
      <c r="A22" s="398"/>
      <c r="B22" s="67" t="s">
        <v>39</v>
      </c>
      <c r="C22" s="70" t="s">
        <v>40</v>
      </c>
      <c r="D22" s="67">
        <v>200</v>
      </c>
      <c r="E22" s="68">
        <v>13.06</v>
      </c>
      <c r="F22" s="68">
        <v>3.99</v>
      </c>
      <c r="G22" s="68">
        <v>3.17</v>
      </c>
      <c r="H22" s="68">
        <v>16.34</v>
      </c>
      <c r="I22" s="68">
        <v>111.18</v>
      </c>
    </row>
    <row r="23" spans="1:257">
      <c r="A23" s="398"/>
      <c r="B23" s="68"/>
      <c r="C23" s="70" t="s">
        <v>22</v>
      </c>
      <c r="D23" s="67">
        <v>40</v>
      </c>
      <c r="E23" s="68">
        <v>2.23</v>
      </c>
      <c r="F23" s="68">
        <v>3.16</v>
      </c>
      <c r="G23" s="71">
        <v>0.4</v>
      </c>
      <c r="H23" s="68">
        <v>19.32</v>
      </c>
      <c r="I23" s="67">
        <v>94</v>
      </c>
    </row>
    <row r="24" spans="1:257">
      <c r="A24" s="398"/>
      <c r="B24" s="67" t="s">
        <v>23</v>
      </c>
      <c r="C24" s="70" t="s">
        <v>24</v>
      </c>
      <c r="D24" s="67">
        <v>100</v>
      </c>
      <c r="E24" s="68">
        <v>10.64</v>
      </c>
      <c r="F24" s="71">
        <v>0.4</v>
      </c>
      <c r="G24" s="71">
        <v>0.4</v>
      </c>
      <c r="H24" s="71">
        <v>9.8000000000000007</v>
      </c>
      <c r="I24" s="67">
        <v>47</v>
      </c>
    </row>
    <row r="25" spans="1:257">
      <c r="A25" s="398"/>
      <c r="B25" s="396" t="s">
        <v>25</v>
      </c>
      <c r="C25" s="396"/>
      <c r="D25" s="74">
        <f t="shared" ref="D25:I25" si="0">SUM(D20:D24)</f>
        <v>555</v>
      </c>
      <c r="E25" s="75">
        <f t="shared" si="0"/>
        <v>51.32</v>
      </c>
      <c r="F25" s="75">
        <f t="shared" si="0"/>
        <v>19.309999999999999</v>
      </c>
      <c r="G25" s="75">
        <f t="shared" si="0"/>
        <v>18.97</v>
      </c>
      <c r="H25" s="75">
        <f t="shared" si="0"/>
        <v>85.749999999999986</v>
      </c>
      <c r="I25" s="75">
        <f t="shared" si="0"/>
        <v>596.29999999999995</v>
      </c>
    </row>
    <row r="26" spans="1:257" s="73" customFormat="1" ht="33.6" customHeight="1">
      <c r="A26" s="397" t="s">
        <v>41</v>
      </c>
      <c r="B26" s="68" t="s">
        <v>42</v>
      </c>
      <c r="C26" s="70" t="s">
        <v>110</v>
      </c>
      <c r="D26" s="67">
        <v>130</v>
      </c>
      <c r="E26" s="68">
        <v>63.84</v>
      </c>
      <c r="F26" s="68">
        <v>11.89</v>
      </c>
      <c r="G26" s="68">
        <v>13.22</v>
      </c>
      <c r="H26" s="68">
        <v>14.31</v>
      </c>
      <c r="I26" s="68">
        <f>H26*4+G26*9+F26*4</f>
        <v>223.78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</row>
    <row r="27" spans="1:257">
      <c r="A27" s="397"/>
      <c r="B27" s="76" t="s">
        <v>45</v>
      </c>
      <c r="C27" s="77" t="s">
        <v>46</v>
      </c>
      <c r="D27" s="78">
        <v>180</v>
      </c>
      <c r="E27" s="76">
        <v>9.56</v>
      </c>
      <c r="F27" s="76">
        <v>5.22</v>
      </c>
      <c r="G27" s="76">
        <v>7.58</v>
      </c>
      <c r="H27" s="76">
        <v>35.630000000000003</v>
      </c>
      <c r="I27" s="79">
        <v>277.92</v>
      </c>
      <c r="J27"/>
    </row>
    <row r="28" spans="1:257">
      <c r="A28" s="397"/>
      <c r="B28" s="67" t="s">
        <v>20</v>
      </c>
      <c r="C28" s="70" t="s">
        <v>21</v>
      </c>
      <c r="D28" s="67">
        <v>200</v>
      </c>
      <c r="E28" s="68">
        <v>4.03</v>
      </c>
      <c r="F28" s="68">
        <v>0.06</v>
      </c>
      <c r="G28" s="68">
        <v>0.01</v>
      </c>
      <c r="H28" s="68">
        <v>11.19</v>
      </c>
      <c r="I28" s="68">
        <v>46.28</v>
      </c>
    </row>
    <row r="29" spans="1:257">
      <c r="A29" s="397"/>
      <c r="B29" s="68"/>
      <c r="C29" s="70" t="s">
        <v>22</v>
      </c>
      <c r="D29" s="67">
        <v>30</v>
      </c>
      <c r="E29" s="68">
        <v>1.67</v>
      </c>
      <c r="F29" s="68">
        <v>2.37</v>
      </c>
      <c r="G29" s="71">
        <v>0.3</v>
      </c>
      <c r="H29" s="68">
        <v>14.49</v>
      </c>
      <c r="I29" s="71">
        <v>70.5</v>
      </c>
    </row>
    <row r="30" spans="1:257">
      <c r="A30" s="397"/>
      <c r="B30" s="67" t="s">
        <v>23</v>
      </c>
      <c r="C30" s="70" t="s">
        <v>47</v>
      </c>
      <c r="D30" s="67">
        <v>100</v>
      </c>
      <c r="E30" s="68">
        <v>33.299999999999997</v>
      </c>
      <c r="F30" s="71">
        <v>0.4</v>
      </c>
      <c r="G30" s="71">
        <v>0.3</v>
      </c>
      <c r="H30" s="71">
        <v>10.3</v>
      </c>
      <c r="I30" s="67">
        <v>47</v>
      </c>
    </row>
    <row r="31" spans="1:257">
      <c r="A31" s="397"/>
      <c r="B31" s="396" t="s">
        <v>25</v>
      </c>
      <c r="C31" s="396"/>
      <c r="D31" s="74">
        <v>660</v>
      </c>
      <c r="E31" s="75">
        <f>SUM(E26:E30)</f>
        <v>112.4</v>
      </c>
      <c r="F31" s="75">
        <f>SUM(F26:F30)</f>
        <v>19.939999999999998</v>
      </c>
      <c r="G31" s="75">
        <f>SUM(G26:G30)</f>
        <v>21.410000000000004</v>
      </c>
      <c r="H31" s="75">
        <f>SUM(H26:H30)</f>
        <v>85.92</v>
      </c>
      <c r="I31" s="75">
        <f>SUM(I26:I30)</f>
        <v>665.48</v>
      </c>
    </row>
    <row r="32" spans="1:257">
      <c r="A32" s="398" t="s">
        <v>48</v>
      </c>
      <c r="B32" s="67" t="s">
        <v>49</v>
      </c>
      <c r="C32" s="70" t="s">
        <v>50</v>
      </c>
      <c r="D32" s="67">
        <v>200</v>
      </c>
      <c r="E32" s="68">
        <v>73.099999999999994</v>
      </c>
      <c r="F32" s="68">
        <v>23.77</v>
      </c>
      <c r="G32" s="68">
        <v>24.18</v>
      </c>
      <c r="H32" s="68">
        <v>4.2</v>
      </c>
      <c r="I32" s="71">
        <v>331.07</v>
      </c>
    </row>
    <row r="33" spans="1:9">
      <c r="A33" s="398"/>
      <c r="B33" s="80" t="s">
        <v>51</v>
      </c>
      <c r="C33" s="81" t="s">
        <v>52</v>
      </c>
      <c r="D33" s="80">
        <v>40</v>
      </c>
      <c r="E33" s="82">
        <v>11.63</v>
      </c>
      <c r="F33" s="82">
        <v>1.24</v>
      </c>
      <c r="G33" s="82">
        <v>0.08</v>
      </c>
      <c r="H33" s="83">
        <v>2.6</v>
      </c>
      <c r="I33" s="80">
        <v>16</v>
      </c>
    </row>
    <row r="34" spans="1:9" ht="25.65" customHeight="1">
      <c r="A34" s="398"/>
      <c r="B34" s="67" t="s">
        <v>53</v>
      </c>
      <c r="C34" s="70" t="s">
        <v>54</v>
      </c>
      <c r="D34" s="67">
        <v>200</v>
      </c>
      <c r="E34" s="68">
        <v>10.67</v>
      </c>
      <c r="F34" s="68">
        <v>3.23</v>
      </c>
      <c r="G34" s="68">
        <v>2.5099999999999998</v>
      </c>
      <c r="H34" s="68">
        <v>20.67</v>
      </c>
      <c r="I34" s="68">
        <v>118.89</v>
      </c>
    </row>
    <row r="35" spans="1:9">
      <c r="A35" s="398"/>
      <c r="B35" s="68"/>
      <c r="C35" s="70" t="s">
        <v>22</v>
      </c>
      <c r="D35" s="67">
        <v>30</v>
      </c>
      <c r="E35" s="68">
        <v>1.67</v>
      </c>
      <c r="F35" s="68">
        <v>2.37</v>
      </c>
      <c r="G35" s="71">
        <v>0.3</v>
      </c>
      <c r="H35" s="68">
        <v>14.49</v>
      </c>
      <c r="I35" s="71">
        <v>70.5</v>
      </c>
    </row>
    <row r="36" spans="1:9">
      <c r="A36" s="398"/>
      <c r="B36" s="67" t="s">
        <v>23</v>
      </c>
      <c r="C36" s="70" t="s">
        <v>33</v>
      </c>
      <c r="D36" s="67">
        <v>150</v>
      </c>
      <c r="E36" s="68">
        <v>35.5</v>
      </c>
      <c r="F36" s="71">
        <v>2.25</v>
      </c>
      <c r="G36" s="71">
        <v>0.75</v>
      </c>
      <c r="H36" s="71">
        <v>31.5</v>
      </c>
      <c r="I36" s="67">
        <f>(F36+H36)*4+G36*9</f>
        <v>141.75</v>
      </c>
    </row>
    <row r="37" spans="1:9">
      <c r="A37" s="398"/>
      <c r="B37" s="396" t="s">
        <v>25</v>
      </c>
      <c r="C37" s="396"/>
      <c r="D37" s="74">
        <v>630</v>
      </c>
      <c r="E37" s="75">
        <f>SUM(E32:E36)</f>
        <v>132.57</v>
      </c>
      <c r="F37" s="75">
        <f>SUM(F32:F36)</f>
        <v>32.86</v>
      </c>
      <c r="G37" s="75">
        <f>SUM(G32:G36)</f>
        <v>27.819999999999997</v>
      </c>
      <c r="H37" s="75">
        <f>SUM(H32:H36)</f>
        <v>73.460000000000008</v>
      </c>
      <c r="I37" s="75">
        <f>SUM(I32:I36)</f>
        <v>678.21</v>
      </c>
    </row>
    <row r="38" spans="1:9">
      <c r="A38" s="395" t="s">
        <v>55</v>
      </c>
      <c r="B38" s="67" t="s">
        <v>27</v>
      </c>
      <c r="C38" s="70" t="s">
        <v>28</v>
      </c>
      <c r="D38" s="67">
        <v>10</v>
      </c>
      <c r="E38" s="68">
        <v>6.75</v>
      </c>
      <c r="F38" s="68">
        <v>0.08</v>
      </c>
      <c r="G38" s="68">
        <v>7.25</v>
      </c>
      <c r="H38" s="68">
        <v>0.13</v>
      </c>
      <c r="I38" s="68">
        <v>66.09</v>
      </c>
    </row>
    <row r="39" spans="1:9">
      <c r="A39" s="395"/>
      <c r="B39" s="68" t="s">
        <v>56</v>
      </c>
      <c r="C39" s="70" t="s">
        <v>57</v>
      </c>
      <c r="D39" s="67">
        <v>100</v>
      </c>
      <c r="E39" s="68">
        <v>49.65</v>
      </c>
      <c r="F39" s="68">
        <v>11.54</v>
      </c>
      <c r="G39" s="68">
        <v>9.86</v>
      </c>
      <c r="H39" s="68">
        <v>1.96</v>
      </c>
      <c r="I39" s="68">
        <v>142.80000000000001</v>
      </c>
    </row>
    <row r="40" spans="1:9">
      <c r="A40" s="395"/>
      <c r="B40" s="67" t="s">
        <v>18</v>
      </c>
      <c r="C40" s="70" t="s">
        <v>19</v>
      </c>
      <c r="D40" s="67">
        <v>180</v>
      </c>
      <c r="E40" s="68">
        <v>12.39</v>
      </c>
      <c r="F40" s="71">
        <v>7.92</v>
      </c>
      <c r="G40" s="68">
        <v>0.94</v>
      </c>
      <c r="H40" s="71">
        <v>47</v>
      </c>
      <c r="I40" s="71">
        <v>225.33</v>
      </c>
    </row>
    <row r="41" spans="1:9">
      <c r="A41" s="395"/>
      <c r="B41" s="67" t="s">
        <v>20</v>
      </c>
      <c r="C41" s="70" t="s">
        <v>21</v>
      </c>
      <c r="D41" s="67">
        <v>200</v>
      </c>
      <c r="E41" s="68">
        <v>4.03</v>
      </c>
      <c r="F41" s="68">
        <v>0.06</v>
      </c>
      <c r="G41" s="68">
        <v>0.01</v>
      </c>
      <c r="H41" s="68">
        <v>11.19</v>
      </c>
      <c r="I41" s="68">
        <v>46.28</v>
      </c>
    </row>
    <row r="42" spans="1:9">
      <c r="A42" s="395"/>
      <c r="B42" s="68"/>
      <c r="C42" s="70" t="s">
        <v>22</v>
      </c>
      <c r="D42" s="67">
        <v>30</v>
      </c>
      <c r="E42" s="68">
        <v>1.67</v>
      </c>
      <c r="F42" s="68">
        <v>2.37</v>
      </c>
      <c r="G42" s="71">
        <v>0.3</v>
      </c>
      <c r="H42" s="68">
        <v>14.49</v>
      </c>
      <c r="I42" s="71">
        <v>70.5</v>
      </c>
    </row>
    <row r="43" spans="1:9">
      <c r="A43" s="395"/>
      <c r="B43" s="67" t="s">
        <v>23</v>
      </c>
      <c r="C43" s="70" t="s">
        <v>24</v>
      </c>
      <c r="D43" s="67">
        <v>100</v>
      </c>
      <c r="E43" s="68">
        <v>10.64</v>
      </c>
      <c r="F43" s="71">
        <v>0.4</v>
      </c>
      <c r="G43" s="71">
        <v>0.4</v>
      </c>
      <c r="H43" s="71">
        <v>9.8000000000000007</v>
      </c>
      <c r="I43" s="67">
        <v>47</v>
      </c>
    </row>
    <row r="44" spans="1:9">
      <c r="A44" s="395"/>
      <c r="B44" s="396" t="s">
        <v>25</v>
      </c>
      <c r="C44" s="396"/>
      <c r="D44" s="74">
        <v>630</v>
      </c>
      <c r="E44" s="75">
        <f>SUM(E38:E43)</f>
        <v>85.13</v>
      </c>
      <c r="F44" s="75">
        <f>SUM(F38:F43)</f>
        <v>22.369999999999997</v>
      </c>
      <c r="G44" s="75">
        <f>SUM(G38:G43)</f>
        <v>18.760000000000002</v>
      </c>
      <c r="H44" s="75">
        <f>SUM(H38:H43)</f>
        <v>84.57</v>
      </c>
      <c r="I44" s="75">
        <f>SUM(I38:I43)</f>
        <v>598</v>
      </c>
    </row>
    <row r="45" spans="1:9">
      <c r="A45" s="395" t="s">
        <v>58</v>
      </c>
      <c r="B45" s="67">
        <v>356</v>
      </c>
      <c r="C45" s="70" t="s">
        <v>59</v>
      </c>
      <c r="D45" s="67">
        <v>100</v>
      </c>
      <c r="E45" s="68">
        <v>69.89</v>
      </c>
      <c r="F45" s="68">
        <v>19.2</v>
      </c>
      <c r="G45" s="71">
        <v>16.559999999999999</v>
      </c>
      <c r="H45" s="68">
        <v>0.27</v>
      </c>
      <c r="I45" s="71">
        <v>271.67</v>
      </c>
    </row>
    <row r="46" spans="1:9" s="57" customFormat="1" ht="28.95" customHeight="1">
      <c r="A46" s="395"/>
      <c r="B46" s="78" t="s">
        <v>60</v>
      </c>
      <c r="C46" s="77" t="s">
        <v>61</v>
      </c>
      <c r="D46" s="78">
        <v>180</v>
      </c>
      <c r="E46" s="76">
        <v>9.68</v>
      </c>
      <c r="F46" s="76">
        <v>4.16</v>
      </c>
      <c r="G46" s="76">
        <v>3.83</v>
      </c>
      <c r="H46" s="76">
        <v>37.93</v>
      </c>
      <c r="I46" s="76">
        <v>205.87</v>
      </c>
    </row>
    <row r="47" spans="1:9">
      <c r="A47" s="395"/>
      <c r="B47" s="67" t="s">
        <v>31</v>
      </c>
      <c r="C47" s="70" t="s">
        <v>32</v>
      </c>
      <c r="D47" s="67">
        <v>200</v>
      </c>
      <c r="E47" s="68">
        <v>2.31</v>
      </c>
      <c r="F47" s="69"/>
      <c r="G47" s="69"/>
      <c r="H47" s="68">
        <v>11.09</v>
      </c>
      <c r="I47" s="68">
        <v>44.34</v>
      </c>
    </row>
    <row r="48" spans="1:9">
      <c r="A48" s="395"/>
      <c r="B48" s="68"/>
      <c r="C48" s="70" t="s">
        <v>22</v>
      </c>
      <c r="D48" s="67">
        <v>30</v>
      </c>
      <c r="E48" s="68">
        <v>1.67</v>
      </c>
      <c r="F48" s="68">
        <v>2.37</v>
      </c>
      <c r="G48" s="71">
        <v>0.3</v>
      </c>
      <c r="H48" s="68">
        <v>14.49</v>
      </c>
      <c r="I48" s="71">
        <v>70.5</v>
      </c>
    </row>
    <row r="49" spans="1:9">
      <c r="A49" s="395"/>
      <c r="B49" s="67" t="s">
        <v>23</v>
      </c>
      <c r="C49" s="70" t="s">
        <v>47</v>
      </c>
      <c r="D49" s="67">
        <v>100</v>
      </c>
      <c r="E49" s="68">
        <v>33.299999999999997</v>
      </c>
      <c r="F49" s="71">
        <v>0.4</v>
      </c>
      <c r="G49" s="71">
        <v>0.3</v>
      </c>
      <c r="H49" s="71">
        <v>10.3</v>
      </c>
      <c r="I49" s="67">
        <v>47</v>
      </c>
    </row>
    <row r="50" spans="1:9">
      <c r="A50" s="395"/>
      <c r="B50" s="396" t="s">
        <v>25</v>
      </c>
      <c r="C50" s="396"/>
      <c r="D50" s="84">
        <v>620</v>
      </c>
      <c r="E50" s="85">
        <f>SUM(E45:E49)</f>
        <v>116.85</v>
      </c>
      <c r="F50" s="85">
        <f>SUM(F45:F49)</f>
        <v>26.13</v>
      </c>
      <c r="G50" s="85">
        <f>SUM(G45:G49)</f>
        <v>20.990000000000002</v>
      </c>
      <c r="H50" s="85">
        <f>SUM(H45:H49)</f>
        <v>74.080000000000013</v>
      </c>
      <c r="I50" s="85">
        <f>SUM(I45:I49)</f>
        <v>639.38</v>
      </c>
    </row>
    <row r="51" spans="1:9" ht="34.5" customHeight="1">
      <c r="A51" s="395" t="s">
        <v>62</v>
      </c>
      <c r="B51" s="68" t="s">
        <v>63</v>
      </c>
      <c r="C51" s="70" t="s">
        <v>64</v>
      </c>
      <c r="D51" s="67">
        <v>150</v>
      </c>
      <c r="E51" s="68">
        <v>9.7899999999999991</v>
      </c>
      <c r="F51" s="68">
        <v>3.69</v>
      </c>
      <c r="G51" s="68">
        <v>3.94</v>
      </c>
      <c r="H51" s="68">
        <v>23.29</v>
      </c>
      <c r="I51" s="68">
        <v>143.79</v>
      </c>
    </row>
    <row r="52" spans="1:9" ht="32.700000000000003" customHeight="1">
      <c r="A52" s="395"/>
      <c r="B52" s="67">
        <v>486</v>
      </c>
      <c r="C52" s="70" t="s">
        <v>65</v>
      </c>
      <c r="D52" s="67">
        <v>100</v>
      </c>
      <c r="E52" s="68">
        <v>20.27</v>
      </c>
      <c r="F52" s="68">
        <v>7.63</v>
      </c>
      <c r="G52" s="68">
        <v>8.16</v>
      </c>
      <c r="H52" s="68">
        <v>31.26</v>
      </c>
      <c r="I52" s="68">
        <v>232.42</v>
      </c>
    </row>
    <row r="53" spans="1:9" ht="19.5" customHeight="1">
      <c r="A53" s="395"/>
      <c r="B53" s="67" t="s">
        <v>39</v>
      </c>
      <c r="C53" s="70" t="s">
        <v>40</v>
      </c>
      <c r="D53" s="67">
        <v>200</v>
      </c>
      <c r="E53" s="68">
        <v>13.06</v>
      </c>
      <c r="F53" s="68">
        <v>3.99</v>
      </c>
      <c r="G53" s="68">
        <v>3.17</v>
      </c>
      <c r="H53" s="68">
        <v>16.34</v>
      </c>
      <c r="I53" s="68">
        <v>111.18</v>
      </c>
    </row>
    <row r="54" spans="1:9">
      <c r="A54" s="395"/>
      <c r="B54" s="67" t="s">
        <v>23</v>
      </c>
      <c r="C54" s="70" t="s">
        <v>33</v>
      </c>
      <c r="D54" s="67">
        <v>150</v>
      </c>
      <c r="E54" s="68">
        <v>35.5</v>
      </c>
      <c r="F54" s="71">
        <v>2.25</v>
      </c>
      <c r="G54" s="71">
        <v>0.75</v>
      </c>
      <c r="H54" s="71">
        <v>31.5</v>
      </c>
      <c r="I54" s="67">
        <f>(F54+H54)*4+G54*9</f>
        <v>141.75</v>
      </c>
    </row>
    <row r="55" spans="1:9">
      <c r="A55" s="395"/>
      <c r="B55" s="396" t="s">
        <v>25</v>
      </c>
      <c r="C55" s="396"/>
      <c r="D55" s="74">
        <v>600</v>
      </c>
      <c r="E55" s="75">
        <f>SUM(E51:E54)</f>
        <v>78.62</v>
      </c>
      <c r="F55" s="75">
        <f>SUM(F51:F54)</f>
        <v>17.560000000000002</v>
      </c>
      <c r="G55" s="75">
        <f>SUM(G51:G54)</f>
        <v>16.02</v>
      </c>
      <c r="H55" s="75">
        <f>SUM(H51:H54)</f>
        <v>102.39</v>
      </c>
      <c r="I55" s="75">
        <f>SUM(I51:I54)</f>
        <v>629.14</v>
      </c>
    </row>
    <row r="56" spans="1:9">
      <c r="A56" s="395" t="s">
        <v>66</v>
      </c>
      <c r="B56" s="67" t="s">
        <v>27</v>
      </c>
      <c r="C56" s="70" t="s">
        <v>28</v>
      </c>
      <c r="D56" s="67">
        <v>10</v>
      </c>
      <c r="E56" s="68">
        <v>6.75</v>
      </c>
      <c r="F56" s="68">
        <v>0.08</v>
      </c>
      <c r="G56" s="68">
        <v>7.25</v>
      </c>
      <c r="H56" s="68">
        <v>0.13</v>
      </c>
      <c r="I56" s="68">
        <v>66.09</v>
      </c>
    </row>
    <row r="57" spans="1:9" s="72" customFormat="1" ht="31.2" customHeight="1">
      <c r="A57" s="395"/>
      <c r="B57" s="10" t="s">
        <v>67</v>
      </c>
      <c r="C57" s="12" t="s">
        <v>111</v>
      </c>
      <c r="D57" s="29">
        <v>205</v>
      </c>
      <c r="E57" s="30">
        <v>37.840000000000003</v>
      </c>
      <c r="F57" s="30">
        <v>13.33</v>
      </c>
      <c r="G57" s="30">
        <v>12.96</v>
      </c>
      <c r="H57" s="30">
        <v>30.2</v>
      </c>
      <c r="I57" s="30">
        <v>290.76</v>
      </c>
    </row>
    <row r="58" spans="1:9">
      <c r="A58" s="395"/>
      <c r="B58" s="67" t="s">
        <v>20</v>
      </c>
      <c r="C58" s="70" t="s">
        <v>21</v>
      </c>
      <c r="D58" s="86">
        <v>200</v>
      </c>
      <c r="E58" s="87">
        <v>4.03</v>
      </c>
      <c r="F58" s="87">
        <v>0.06</v>
      </c>
      <c r="G58" s="87">
        <v>0.01</v>
      </c>
      <c r="H58" s="87">
        <v>11.19</v>
      </c>
      <c r="I58" s="87">
        <v>46.28</v>
      </c>
    </row>
    <row r="59" spans="1:9">
      <c r="A59" s="395"/>
      <c r="B59" s="68"/>
      <c r="C59" s="70" t="s">
        <v>22</v>
      </c>
      <c r="D59" s="67">
        <v>40</v>
      </c>
      <c r="E59" s="68">
        <v>2.21</v>
      </c>
      <c r="F59" s="68">
        <v>3.16</v>
      </c>
      <c r="G59" s="71">
        <v>0.4</v>
      </c>
      <c r="H59" s="68">
        <v>19.32</v>
      </c>
      <c r="I59" s="67">
        <v>94</v>
      </c>
    </row>
    <row r="60" spans="1:9">
      <c r="A60" s="395"/>
      <c r="B60" s="67" t="s">
        <v>23</v>
      </c>
      <c r="C60" s="70" t="s">
        <v>47</v>
      </c>
      <c r="D60" s="67">
        <v>100</v>
      </c>
      <c r="E60" s="68">
        <v>33.299999999999997</v>
      </c>
      <c r="F60" s="71">
        <v>0.4</v>
      </c>
      <c r="G60" s="71">
        <v>0.3</v>
      </c>
      <c r="H60" s="71">
        <v>10.3</v>
      </c>
      <c r="I60" s="67">
        <v>47</v>
      </c>
    </row>
    <row r="61" spans="1:9">
      <c r="A61" s="395"/>
      <c r="B61" s="396" t="s">
        <v>25</v>
      </c>
      <c r="C61" s="396"/>
      <c r="D61" s="84">
        <v>555</v>
      </c>
      <c r="E61" s="85">
        <f>SUM(E56:E60)</f>
        <v>84.13</v>
      </c>
      <c r="F61" s="85">
        <f>SUM(F56:F60)</f>
        <v>17.03</v>
      </c>
      <c r="G61" s="85">
        <f>SUM(G56:G60)</f>
        <v>20.92</v>
      </c>
      <c r="H61" s="85">
        <f>SUM(H56:H60)</f>
        <v>71.14</v>
      </c>
      <c r="I61" s="85">
        <f>SUM(I56:I60)</f>
        <v>544.13</v>
      </c>
    </row>
    <row r="62" spans="1:9" ht="32.700000000000003" customHeight="1">
      <c r="A62" s="395" t="s">
        <v>69</v>
      </c>
      <c r="B62" s="67" t="s">
        <v>70</v>
      </c>
      <c r="C62" s="70" t="s">
        <v>112</v>
      </c>
      <c r="D62" s="67">
        <v>105</v>
      </c>
      <c r="E62" s="68">
        <v>60.01</v>
      </c>
      <c r="F62" s="71">
        <v>14.1</v>
      </c>
      <c r="G62" s="68">
        <v>9.51</v>
      </c>
      <c r="H62" s="68">
        <v>12.13</v>
      </c>
      <c r="I62" s="68">
        <v>188.11</v>
      </c>
    </row>
    <row r="63" spans="1:9">
      <c r="A63" s="395"/>
      <c r="B63" s="67" t="s">
        <v>72</v>
      </c>
      <c r="C63" s="70" t="s">
        <v>73</v>
      </c>
      <c r="D63" s="67">
        <v>180</v>
      </c>
      <c r="E63" s="68">
        <v>14.49</v>
      </c>
      <c r="F63" s="68">
        <v>4.4000000000000004</v>
      </c>
      <c r="G63" s="68">
        <v>6.11</v>
      </c>
      <c r="H63" s="68">
        <v>34.880000000000003</v>
      </c>
      <c r="I63" s="68">
        <v>211.82</v>
      </c>
    </row>
    <row r="64" spans="1:9" ht="24.9" customHeight="1">
      <c r="A64" s="395"/>
      <c r="B64" s="67" t="s">
        <v>53</v>
      </c>
      <c r="C64" s="70" t="s">
        <v>54</v>
      </c>
      <c r="D64" s="67">
        <v>200</v>
      </c>
      <c r="E64" s="68">
        <v>10.67</v>
      </c>
      <c r="F64" s="68">
        <v>3.23</v>
      </c>
      <c r="G64" s="68">
        <v>2.5099999999999998</v>
      </c>
      <c r="H64" s="68">
        <v>20.67</v>
      </c>
      <c r="I64" s="68">
        <v>118.89</v>
      </c>
    </row>
    <row r="65" spans="1:10">
      <c r="A65" s="395"/>
      <c r="B65" s="68"/>
      <c r="C65" s="70" t="s">
        <v>22</v>
      </c>
      <c r="D65" s="67">
        <v>30</v>
      </c>
      <c r="E65" s="68">
        <v>1.67</v>
      </c>
      <c r="F65" s="68">
        <v>2.37</v>
      </c>
      <c r="G65" s="71">
        <v>0.3</v>
      </c>
      <c r="H65" s="68">
        <v>14.49</v>
      </c>
      <c r="I65" s="71">
        <v>70.5</v>
      </c>
    </row>
    <row r="66" spans="1:10">
      <c r="A66" s="395"/>
      <c r="B66" s="67" t="s">
        <v>23</v>
      </c>
      <c r="C66" s="70" t="s">
        <v>47</v>
      </c>
      <c r="D66" s="67">
        <v>100</v>
      </c>
      <c r="E66" s="68">
        <v>33.299999999999997</v>
      </c>
      <c r="F66" s="71">
        <v>0.4</v>
      </c>
      <c r="G66" s="71">
        <v>0.3</v>
      </c>
      <c r="H66" s="71">
        <v>10.3</v>
      </c>
      <c r="I66" s="67">
        <v>47</v>
      </c>
    </row>
    <row r="67" spans="1:10">
      <c r="A67" s="395"/>
      <c r="B67" s="396" t="s">
        <v>25</v>
      </c>
      <c r="C67" s="396"/>
      <c r="D67" s="74">
        <f t="shared" ref="D67:I67" si="1">SUM(D62:D66)</f>
        <v>615</v>
      </c>
      <c r="E67" s="75">
        <f t="shared" si="1"/>
        <v>120.14</v>
      </c>
      <c r="F67" s="75">
        <f t="shared" si="1"/>
        <v>24.5</v>
      </c>
      <c r="G67" s="75">
        <f t="shared" si="1"/>
        <v>18.730000000000004</v>
      </c>
      <c r="H67" s="75">
        <f t="shared" si="1"/>
        <v>92.47</v>
      </c>
      <c r="I67" s="75">
        <f t="shared" si="1"/>
        <v>636.32000000000005</v>
      </c>
    </row>
    <row r="68" spans="1:10">
      <c r="A68" s="64"/>
      <c r="B68" s="67" t="s">
        <v>74</v>
      </c>
      <c r="C68" s="70" t="s">
        <v>75</v>
      </c>
      <c r="D68" s="67">
        <v>20</v>
      </c>
      <c r="E68" s="68">
        <v>8.91</v>
      </c>
      <c r="F68" s="68">
        <v>2.59</v>
      </c>
      <c r="G68" s="68">
        <v>4.3600000000000003</v>
      </c>
      <c r="H68" s="68">
        <v>0.39</v>
      </c>
      <c r="I68" s="71">
        <v>51.2</v>
      </c>
    </row>
    <row r="69" spans="1:10" ht="31.65" customHeight="1">
      <c r="A69" s="395" t="s">
        <v>76</v>
      </c>
      <c r="B69" s="88" t="s">
        <v>37</v>
      </c>
      <c r="C69" s="89" t="s">
        <v>77</v>
      </c>
      <c r="D69" s="90">
        <v>150</v>
      </c>
      <c r="E69" s="91">
        <v>12.38</v>
      </c>
      <c r="F69" s="92">
        <v>9.4</v>
      </c>
      <c r="G69" s="92">
        <v>11.58</v>
      </c>
      <c r="H69" s="92">
        <v>42.3</v>
      </c>
      <c r="I69" s="91">
        <f>(F69+H69)*4+G69*9</f>
        <v>311.02</v>
      </c>
      <c r="J69"/>
    </row>
    <row r="70" spans="1:10">
      <c r="A70" s="395"/>
      <c r="B70" s="67" t="s">
        <v>39</v>
      </c>
      <c r="C70" s="70" t="s">
        <v>40</v>
      </c>
      <c r="D70" s="67">
        <v>200</v>
      </c>
      <c r="E70" s="68">
        <v>13.06</v>
      </c>
      <c r="F70" s="68">
        <v>4.91</v>
      </c>
      <c r="G70" s="68">
        <v>3.17</v>
      </c>
      <c r="H70" s="68">
        <v>16.34</v>
      </c>
      <c r="I70" s="68">
        <v>111.18</v>
      </c>
    </row>
    <row r="71" spans="1:10">
      <c r="A71" s="395"/>
      <c r="B71" s="68"/>
      <c r="C71" s="70" t="s">
        <v>22</v>
      </c>
      <c r="D71" s="67">
        <v>30</v>
      </c>
      <c r="E71" s="68">
        <v>1.67</v>
      </c>
      <c r="F71" s="68">
        <v>2.37</v>
      </c>
      <c r="G71" s="71">
        <v>0.3</v>
      </c>
      <c r="H71" s="68">
        <v>14.49</v>
      </c>
      <c r="I71" s="71">
        <v>70.5</v>
      </c>
    </row>
    <row r="72" spans="1:10">
      <c r="A72" s="395"/>
      <c r="B72" s="67" t="s">
        <v>23</v>
      </c>
      <c r="C72" s="70" t="s">
        <v>33</v>
      </c>
      <c r="D72" s="67">
        <v>150</v>
      </c>
      <c r="E72" s="68">
        <v>35.5</v>
      </c>
      <c r="F72" s="71">
        <v>2.25</v>
      </c>
      <c r="G72" s="71">
        <v>0.75</v>
      </c>
      <c r="H72" s="71">
        <v>31.5</v>
      </c>
      <c r="I72" s="67">
        <f>(F72+H72)*4+G72*9</f>
        <v>141.75</v>
      </c>
    </row>
    <row r="73" spans="1:10">
      <c r="A73" s="395"/>
      <c r="B73" s="396" t="s">
        <v>25</v>
      </c>
      <c r="C73" s="396"/>
      <c r="D73" s="74">
        <v>560</v>
      </c>
      <c r="E73" s="75">
        <f>SUM(E68:E72)</f>
        <v>71.52000000000001</v>
      </c>
      <c r="F73" s="75">
        <f>SUM(F68:F72)</f>
        <v>21.52</v>
      </c>
      <c r="G73" s="75">
        <f>SUM(G68:G72)</f>
        <v>20.16</v>
      </c>
      <c r="H73" s="75">
        <f>SUM(H68:H72)</f>
        <v>105.02</v>
      </c>
      <c r="I73" s="75">
        <f>SUM(I68:I72)</f>
        <v>685.65</v>
      </c>
    </row>
    <row r="74" spans="1:10">
      <c r="A74" s="395" t="s">
        <v>78</v>
      </c>
      <c r="B74" s="76" t="s">
        <v>29</v>
      </c>
      <c r="C74" s="77" t="s">
        <v>79</v>
      </c>
      <c r="D74" s="67">
        <v>75</v>
      </c>
      <c r="E74" s="68">
        <v>17.190000000000001</v>
      </c>
      <c r="F74" s="68">
        <v>8.26</v>
      </c>
      <c r="G74" s="68">
        <v>7.24</v>
      </c>
      <c r="H74" s="68">
        <v>27.2</v>
      </c>
      <c r="I74" s="71">
        <f>H74*4+G74*9+F74*4</f>
        <v>206.99999999999997</v>
      </c>
    </row>
    <row r="75" spans="1:10" ht="31.2">
      <c r="A75" s="395"/>
      <c r="B75" s="68" t="s">
        <v>16</v>
      </c>
      <c r="C75" s="12" t="s">
        <v>113</v>
      </c>
      <c r="D75" s="67">
        <v>105</v>
      </c>
      <c r="E75" s="68">
        <v>41.89</v>
      </c>
      <c r="F75" s="71">
        <v>24</v>
      </c>
      <c r="G75" s="71">
        <v>15.77</v>
      </c>
      <c r="H75" s="69">
        <v>7.0000000000000007E-2</v>
      </c>
      <c r="I75" s="68">
        <v>233.33</v>
      </c>
    </row>
    <row r="76" spans="1:10">
      <c r="A76" s="395"/>
      <c r="B76" s="67" t="s">
        <v>18</v>
      </c>
      <c r="C76" s="12" t="s">
        <v>19</v>
      </c>
      <c r="D76" s="67">
        <v>180</v>
      </c>
      <c r="E76" s="68">
        <v>12.39</v>
      </c>
      <c r="F76" s="71">
        <v>7.92</v>
      </c>
      <c r="G76" s="68">
        <v>0.94</v>
      </c>
      <c r="H76" s="71">
        <v>47</v>
      </c>
      <c r="I76" s="71">
        <v>225.33</v>
      </c>
    </row>
    <row r="77" spans="1:10">
      <c r="A77" s="395"/>
      <c r="B77" s="67" t="s">
        <v>31</v>
      </c>
      <c r="C77" s="70" t="s">
        <v>32</v>
      </c>
      <c r="D77" s="67">
        <v>200</v>
      </c>
      <c r="E77" s="68">
        <v>2.31</v>
      </c>
      <c r="F77" s="69"/>
      <c r="G77" s="69"/>
      <c r="H77" s="68">
        <v>11.09</v>
      </c>
      <c r="I77" s="68">
        <v>44.34</v>
      </c>
    </row>
    <row r="78" spans="1:10">
      <c r="A78" s="395"/>
      <c r="B78" s="68"/>
      <c r="C78" s="70" t="s">
        <v>22</v>
      </c>
      <c r="D78" s="67">
        <v>30</v>
      </c>
      <c r="E78" s="68">
        <v>1.67</v>
      </c>
      <c r="F78" s="68">
        <v>2.37</v>
      </c>
      <c r="G78" s="71">
        <v>0.3</v>
      </c>
      <c r="H78" s="68">
        <v>14.49</v>
      </c>
      <c r="I78" s="71">
        <v>70.5</v>
      </c>
    </row>
    <row r="79" spans="1:10">
      <c r="A79" s="395"/>
      <c r="B79" s="396" t="s">
        <v>25</v>
      </c>
      <c r="C79" s="396"/>
      <c r="D79" s="74">
        <v>560</v>
      </c>
      <c r="E79" s="75">
        <f>SUM(E74:E78)</f>
        <v>75.45</v>
      </c>
      <c r="F79" s="75">
        <f>SUM(F74:F78)</f>
        <v>42.55</v>
      </c>
      <c r="G79" s="75">
        <f>SUM(G74:G78)</f>
        <v>24.25</v>
      </c>
      <c r="H79" s="75">
        <f>SUM(H74:H78)</f>
        <v>99.85</v>
      </c>
      <c r="I79" s="75">
        <f>SUM(I74:I78)</f>
        <v>780.5</v>
      </c>
    </row>
    <row r="80" spans="1:10">
      <c r="A80" s="64"/>
      <c r="B80" s="67" t="s">
        <v>27</v>
      </c>
      <c r="C80" s="70" t="s">
        <v>28</v>
      </c>
      <c r="D80" s="67">
        <v>10</v>
      </c>
      <c r="E80" s="68">
        <v>6.75</v>
      </c>
      <c r="F80" s="68">
        <v>0.08</v>
      </c>
      <c r="G80" s="68">
        <v>7.25</v>
      </c>
      <c r="H80" s="68">
        <v>0.13</v>
      </c>
      <c r="I80" s="68">
        <v>66.09</v>
      </c>
    </row>
    <row r="81" spans="1:257">
      <c r="A81" s="395" t="s">
        <v>80</v>
      </c>
      <c r="B81" s="67" t="s">
        <v>35</v>
      </c>
      <c r="C81" s="70" t="s">
        <v>36</v>
      </c>
      <c r="D81" s="67">
        <v>15</v>
      </c>
      <c r="E81" s="68">
        <v>10.28</v>
      </c>
      <c r="F81" s="71">
        <v>3.9</v>
      </c>
      <c r="G81" s="68">
        <v>3.92</v>
      </c>
      <c r="H81" s="69"/>
      <c r="I81" s="71">
        <v>51.6</v>
      </c>
    </row>
    <row r="82" spans="1:257" s="93" customFormat="1" ht="28.35" customHeight="1">
      <c r="A82" s="395"/>
      <c r="B82" s="76" t="s">
        <v>81</v>
      </c>
      <c r="C82" s="77" t="s">
        <v>82</v>
      </c>
      <c r="D82" s="78">
        <v>200</v>
      </c>
      <c r="E82" s="76">
        <v>26.61</v>
      </c>
      <c r="F82" s="76">
        <v>4.87</v>
      </c>
      <c r="G82" s="76">
        <v>6.24</v>
      </c>
      <c r="H82" s="76">
        <v>35.85</v>
      </c>
      <c r="I82" s="76">
        <v>219.51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  <c r="IW82" s="57"/>
    </row>
    <row r="83" spans="1:257">
      <c r="A83" s="395"/>
      <c r="B83" s="67" t="s">
        <v>39</v>
      </c>
      <c r="C83" s="70" t="s">
        <v>40</v>
      </c>
      <c r="D83" s="67">
        <v>200</v>
      </c>
      <c r="E83" s="68">
        <v>13.06</v>
      </c>
      <c r="F83" s="68">
        <v>4.91</v>
      </c>
      <c r="G83" s="68">
        <v>3.17</v>
      </c>
      <c r="H83" s="68">
        <v>16.34</v>
      </c>
      <c r="I83" s="68">
        <v>111.18</v>
      </c>
    </row>
    <row r="84" spans="1:257">
      <c r="A84" s="395"/>
      <c r="B84" s="68"/>
      <c r="C84" s="70" t="s">
        <v>22</v>
      </c>
      <c r="D84" s="67">
        <v>30</v>
      </c>
      <c r="E84" s="68">
        <v>1.67</v>
      </c>
      <c r="F84" s="68">
        <v>2.37</v>
      </c>
      <c r="G84" s="71">
        <v>0.3</v>
      </c>
      <c r="H84" s="68">
        <v>14.49</v>
      </c>
      <c r="I84" s="71">
        <v>70.5</v>
      </c>
    </row>
    <row r="85" spans="1:257">
      <c r="A85" s="64"/>
      <c r="B85" s="67" t="s">
        <v>23</v>
      </c>
      <c r="C85" s="70" t="s">
        <v>47</v>
      </c>
      <c r="D85" s="67">
        <v>100</v>
      </c>
      <c r="E85" s="68">
        <v>33.299999999999997</v>
      </c>
      <c r="F85" s="71">
        <v>0.4</v>
      </c>
      <c r="G85" s="71">
        <v>0.3</v>
      </c>
      <c r="H85" s="71">
        <v>10.3</v>
      </c>
      <c r="I85" s="67">
        <v>47</v>
      </c>
    </row>
    <row r="86" spans="1:257">
      <c r="A86" s="64"/>
      <c r="B86" s="396" t="s">
        <v>25</v>
      </c>
      <c r="C86" s="396"/>
      <c r="D86" s="74">
        <v>565</v>
      </c>
      <c r="E86" s="75">
        <f>SUM(E80:E85)</f>
        <v>91.67</v>
      </c>
      <c r="F86" s="75">
        <f>SUM(F80:F85)</f>
        <v>16.529999999999998</v>
      </c>
      <c r="G86" s="75">
        <f>SUM(G80:G85)</f>
        <v>21.18</v>
      </c>
      <c r="H86" s="75">
        <f>SUM(H80:H85)</f>
        <v>77.11</v>
      </c>
      <c r="I86" s="75">
        <f>SUM(I80:I85)</f>
        <v>565.88</v>
      </c>
    </row>
    <row r="87" spans="1:257" ht="31.2">
      <c r="A87" s="395" t="s">
        <v>83</v>
      </c>
      <c r="B87" s="94" t="s">
        <v>84</v>
      </c>
      <c r="C87" s="12" t="s">
        <v>114</v>
      </c>
      <c r="D87" s="94">
        <v>105</v>
      </c>
      <c r="E87" s="95">
        <v>58.604999999999997</v>
      </c>
      <c r="F87" s="95">
        <v>14.71</v>
      </c>
      <c r="G87" s="95">
        <v>12.06</v>
      </c>
      <c r="H87" s="96">
        <v>14</v>
      </c>
      <c r="I87" s="95">
        <v>223.65</v>
      </c>
    </row>
    <row r="88" spans="1:257">
      <c r="A88" s="395"/>
      <c r="B88" s="38" t="s">
        <v>37</v>
      </c>
      <c r="C88" s="18" t="s">
        <v>86</v>
      </c>
      <c r="D88" s="19">
        <v>180</v>
      </c>
      <c r="E88" s="17">
        <v>6.3</v>
      </c>
      <c r="F88" s="17">
        <v>4.1399999999999997</v>
      </c>
      <c r="G88" s="17">
        <v>5.0199999999999996</v>
      </c>
      <c r="H88" s="17">
        <v>22.75</v>
      </c>
      <c r="I88" s="17">
        <v>152.74</v>
      </c>
      <c r="J88"/>
    </row>
    <row r="89" spans="1:257">
      <c r="A89" s="395"/>
      <c r="B89" s="67" t="s">
        <v>20</v>
      </c>
      <c r="C89" s="70" t="s">
        <v>21</v>
      </c>
      <c r="D89" s="67">
        <v>200</v>
      </c>
      <c r="E89" s="68">
        <v>4.03</v>
      </c>
      <c r="F89" s="68">
        <v>0.06</v>
      </c>
      <c r="G89" s="68">
        <v>0.01</v>
      </c>
      <c r="H89" s="68">
        <v>11.19</v>
      </c>
      <c r="I89" s="68">
        <v>46.28</v>
      </c>
    </row>
    <row r="90" spans="1:257">
      <c r="A90" s="395"/>
      <c r="B90" s="68"/>
      <c r="C90" s="70" t="s">
        <v>22</v>
      </c>
      <c r="D90" s="67">
        <v>30</v>
      </c>
      <c r="E90" s="68">
        <v>1.67</v>
      </c>
      <c r="F90" s="68">
        <v>2.37</v>
      </c>
      <c r="G90" s="71">
        <v>0.3</v>
      </c>
      <c r="H90" s="68">
        <v>14.49</v>
      </c>
      <c r="I90" s="71">
        <v>70.5</v>
      </c>
    </row>
    <row r="91" spans="1:257">
      <c r="A91" s="395"/>
      <c r="B91" s="67" t="s">
        <v>23</v>
      </c>
      <c r="C91" s="70" t="s">
        <v>47</v>
      </c>
      <c r="D91" s="67">
        <v>100</v>
      </c>
      <c r="E91" s="68">
        <v>33.299999999999997</v>
      </c>
      <c r="F91" s="71">
        <v>0.4</v>
      </c>
      <c r="G91" s="71">
        <v>0.3</v>
      </c>
      <c r="H91" s="71">
        <v>10.3</v>
      </c>
      <c r="I91" s="67">
        <v>47</v>
      </c>
    </row>
    <row r="92" spans="1:257">
      <c r="A92" s="64"/>
      <c r="B92" s="396" t="s">
        <v>25</v>
      </c>
      <c r="C92" s="396"/>
      <c r="D92" s="74">
        <f t="shared" ref="D92:I92" si="2">SUM(D87:D91)</f>
        <v>615</v>
      </c>
      <c r="E92" s="75">
        <f t="shared" si="2"/>
        <v>103.905</v>
      </c>
      <c r="F92" s="75">
        <f t="shared" si="2"/>
        <v>21.68</v>
      </c>
      <c r="G92" s="75">
        <f t="shared" si="2"/>
        <v>17.690000000000001</v>
      </c>
      <c r="H92" s="75">
        <f t="shared" si="2"/>
        <v>72.73</v>
      </c>
      <c r="I92" s="75">
        <f t="shared" si="2"/>
        <v>540.16999999999996</v>
      </c>
    </row>
    <row r="93" spans="1:257">
      <c r="A93" s="64"/>
      <c r="B93" s="67" t="s">
        <v>27</v>
      </c>
      <c r="C93" s="70" t="s">
        <v>28</v>
      </c>
      <c r="D93" s="67">
        <v>10</v>
      </c>
      <c r="E93" s="68">
        <v>6.75</v>
      </c>
      <c r="F93" s="68">
        <v>0.08</v>
      </c>
      <c r="G93" s="68">
        <v>7.25</v>
      </c>
      <c r="H93" s="68">
        <v>0.13</v>
      </c>
      <c r="I93" s="68">
        <v>66.09</v>
      </c>
    </row>
    <row r="94" spans="1:257">
      <c r="A94" s="395" t="s">
        <v>87</v>
      </c>
      <c r="B94" s="67" t="s">
        <v>49</v>
      </c>
      <c r="C94" s="70" t="s">
        <v>88</v>
      </c>
      <c r="D94" s="67">
        <v>150</v>
      </c>
      <c r="E94" s="68">
        <v>39.700000000000003</v>
      </c>
      <c r="F94" s="68">
        <v>6.22</v>
      </c>
      <c r="G94" s="68">
        <v>5.99</v>
      </c>
      <c r="H94" s="68">
        <v>3.49</v>
      </c>
      <c r="I94" s="71">
        <v>87.909000000000006</v>
      </c>
    </row>
    <row r="95" spans="1:257" ht="30.45" customHeight="1">
      <c r="A95" s="395"/>
      <c r="B95" s="67" t="s">
        <v>53</v>
      </c>
      <c r="C95" s="70" t="s">
        <v>54</v>
      </c>
      <c r="D95" s="67">
        <v>200</v>
      </c>
      <c r="E95" s="68">
        <v>10.67</v>
      </c>
      <c r="F95" s="68">
        <v>3.23</v>
      </c>
      <c r="G95" s="68">
        <v>2.5099999999999998</v>
      </c>
      <c r="H95" s="68">
        <v>20.67</v>
      </c>
      <c r="I95" s="68">
        <v>118.89</v>
      </c>
    </row>
    <row r="96" spans="1:257">
      <c r="A96" s="395"/>
      <c r="B96" s="68"/>
      <c r="C96" s="70" t="s">
        <v>22</v>
      </c>
      <c r="D96" s="67">
        <v>30</v>
      </c>
      <c r="E96" s="68">
        <v>1.67</v>
      </c>
      <c r="F96" s="68">
        <v>2.37</v>
      </c>
      <c r="G96" s="71">
        <v>0.3</v>
      </c>
      <c r="H96" s="68">
        <v>14.49</v>
      </c>
      <c r="I96" s="71">
        <v>70.5</v>
      </c>
    </row>
    <row r="97" spans="1:9">
      <c r="A97" s="395"/>
      <c r="B97" s="67" t="s">
        <v>23</v>
      </c>
      <c r="C97" s="70" t="s">
        <v>33</v>
      </c>
      <c r="D97" s="67">
        <v>150</v>
      </c>
      <c r="E97" s="68">
        <v>35.5</v>
      </c>
      <c r="F97" s="71">
        <v>2.25</v>
      </c>
      <c r="G97" s="71">
        <v>0.75</v>
      </c>
      <c r="H97" s="71">
        <v>31.5</v>
      </c>
      <c r="I97" s="67">
        <f>(F97+H97)*4+G97*9</f>
        <v>141.75</v>
      </c>
    </row>
    <row r="98" spans="1:9">
      <c r="A98" s="395"/>
      <c r="B98" s="396" t="s">
        <v>25</v>
      </c>
      <c r="C98" s="396"/>
      <c r="D98" s="74">
        <f t="shared" ref="D98:I98" si="3">SUM(D93:D97)</f>
        <v>540</v>
      </c>
      <c r="E98" s="75">
        <f t="shared" si="3"/>
        <v>94.29</v>
      </c>
      <c r="F98" s="75">
        <f t="shared" si="3"/>
        <v>14.149999999999999</v>
      </c>
      <c r="G98" s="75">
        <f t="shared" si="3"/>
        <v>16.8</v>
      </c>
      <c r="H98" s="75">
        <f t="shared" si="3"/>
        <v>70.28</v>
      </c>
      <c r="I98" s="75">
        <f t="shared" si="3"/>
        <v>485.13900000000001</v>
      </c>
    </row>
    <row r="99" spans="1:9">
      <c r="A99" s="395" t="s">
        <v>89</v>
      </c>
      <c r="B99" s="67" t="s">
        <v>35</v>
      </c>
      <c r="C99" s="70" t="s">
        <v>36</v>
      </c>
      <c r="D99" s="67">
        <v>15</v>
      </c>
      <c r="E99" s="68">
        <v>10.28</v>
      </c>
      <c r="F99" s="71">
        <v>3.9</v>
      </c>
      <c r="G99" s="68">
        <v>3.92</v>
      </c>
      <c r="H99" s="69"/>
      <c r="I99" s="71">
        <v>51.6</v>
      </c>
    </row>
    <row r="100" spans="1:9">
      <c r="A100" s="395"/>
      <c r="B100" s="67"/>
      <c r="C100" s="70" t="s">
        <v>90</v>
      </c>
      <c r="D100" s="67">
        <v>250</v>
      </c>
      <c r="E100" s="68">
        <v>50.05</v>
      </c>
      <c r="F100" s="68">
        <v>13.04</v>
      </c>
      <c r="G100" s="68">
        <v>10.56</v>
      </c>
      <c r="H100" s="68">
        <v>31.65</v>
      </c>
      <c r="I100" s="68">
        <v>230.79</v>
      </c>
    </row>
    <row r="101" spans="1:9">
      <c r="A101" s="395"/>
      <c r="B101" s="67" t="s">
        <v>31</v>
      </c>
      <c r="C101" s="70" t="s">
        <v>32</v>
      </c>
      <c r="D101" s="67">
        <v>200</v>
      </c>
      <c r="E101" s="68">
        <v>2.31</v>
      </c>
      <c r="F101" s="69"/>
      <c r="G101" s="69"/>
      <c r="H101" s="68">
        <v>11.09</v>
      </c>
      <c r="I101" s="68">
        <v>44.34</v>
      </c>
    </row>
    <row r="102" spans="1:9">
      <c r="A102" s="395"/>
      <c r="B102" s="68"/>
      <c r="C102" s="70" t="s">
        <v>22</v>
      </c>
      <c r="D102" s="67">
        <v>30</v>
      </c>
      <c r="E102" s="68">
        <v>1.67</v>
      </c>
      <c r="F102" s="68">
        <v>2.37</v>
      </c>
      <c r="G102" s="71">
        <v>0.3</v>
      </c>
      <c r="H102" s="68">
        <v>14.49</v>
      </c>
      <c r="I102" s="71">
        <v>70.5</v>
      </c>
    </row>
    <row r="103" spans="1:9">
      <c r="A103" s="395"/>
      <c r="B103" s="67" t="s">
        <v>23</v>
      </c>
      <c r="C103" s="70" t="s">
        <v>24</v>
      </c>
      <c r="D103" s="67">
        <v>100</v>
      </c>
      <c r="E103" s="68">
        <v>10.64</v>
      </c>
      <c r="F103" s="71">
        <v>0.4</v>
      </c>
      <c r="G103" s="71">
        <v>0.4</v>
      </c>
      <c r="H103" s="71">
        <v>9.8000000000000007</v>
      </c>
      <c r="I103" s="67">
        <v>47</v>
      </c>
    </row>
    <row r="104" spans="1:9">
      <c r="A104" s="395"/>
      <c r="B104" s="396" t="s">
        <v>25</v>
      </c>
      <c r="C104" s="396"/>
      <c r="D104" s="74">
        <f t="shared" ref="D104:I104" si="4">SUM(D99:D103)</f>
        <v>595</v>
      </c>
      <c r="E104" s="75">
        <f t="shared" si="4"/>
        <v>74.95</v>
      </c>
      <c r="F104" s="75">
        <f t="shared" si="4"/>
        <v>19.709999999999997</v>
      </c>
      <c r="G104" s="75">
        <f t="shared" si="4"/>
        <v>15.180000000000001</v>
      </c>
      <c r="H104" s="75">
        <f t="shared" si="4"/>
        <v>67.03</v>
      </c>
      <c r="I104" s="75">
        <f t="shared" si="4"/>
        <v>444.23</v>
      </c>
    </row>
    <row r="105" spans="1:9">
      <c r="A105" s="395" t="s">
        <v>91</v>
      </c>
      <c r="B105" s="67" t="s">
        <v>27</v>
      </c>
      <c r="C105" s="70" t="s">
        <v>28</v>
      </c>
      <c r="D105" s="80">
        <v>10</v>
      </c>
      <c r="E105" s="82">
        <v>6.75</v>
      </c>
      <c r="F105" s="82">
        <v>0.08</v>
      </c>
      <c r="G105" s="82">
        <v>7.25</v>
      </c>
      <c r="H105" s="82">
        <v>0.13</v>
      </c>
      <c r="I105" s="82">
        <v>66.09</v>
      </c>
    </row>
    <row r="106" spans="1:9" s="72" customFormat="1" ht="31.65" customHeight="1">
      <c r="A106" s="395"/>
      <c r="B106" s="67" t="s">
        <v>92</v>
      </c>
      <c r="C106" s="70" t="s">
        <v>115</v>
      </c>
      <c r="D106" s="86">
        <v>180</v>
      </c>
      <c r="E106" s="87">
        <v>87.47</v>
      </c>
      <c r="F106" s="87">
        <v>25.78</v>
      </c>
      <c r="G106" s="87">
        <v>14.82</v>
      </c>
      <c r="H106" s="87">
        <v>37.450000000000003</v>
      </c>
      <c r="I106" s="87">
        <v>388.9</v>
      </c>
    </row>
    <row r="107" spans="1:9">
      <c r="A107" s="395"/>
      <c r="B107" s="67" t="s">
        <v>20</v>
      </c>
      <c r="C107" s="70" t="s">
        <v>21</v>
      </c>
      <c r="D107" s="80">
        <v>200</v>
      </c>
      <c r="E107" s="82">
        <v>4.03</v>
      </c>
      <c r="F107" s="82">
        <v>0.06</v>
      </c>
      <c r="G107" s="82">
        <v>0.01</v>
      </c>
      <c r="H107" s="82">
        <v>11.19</v>
      </c>
      <c r="I107" s="82">
        <v>46.28</v>
      </c>
    </row>
    <row r="108" spans="1:9">
      <c r="A108" s="395"/>
      <c r="B108" s="68"/>
      <c r="C108" s="70" t="s">
        <v>22</v>
      </c>
      <c r="D108" s="67">
        <v>30</v>
      </c>
      <c r="E108" s="68">
        <v>1.67</v>
      </c>
      <c r="F108" s="68">
        <v>2.37</v>
      </c>
      <c r="G108" s="71">
        <v>0.3</v>
      </c>
      <c r="H108" s="68">
        <v>14.49</v>
      </c>
      <c r="I108" s="71">
        <v>70.5</v>
      </c>
    </row>
    <row r="109" spans="1:9">
      <c r="A109" s="395"/>
      <c r="B109" s="67" t="s">
        <v>23</v>
      </c>
      <c r="C109" s="70" t="s">
        <v>47</v>
      </c>
      <c r="D109" s="80">
        <v>100</v>
      </c>
      <c r="E109" s="82">
        <v>33.299999999999997</v>
      </c>
      <c r="F109" s="83">
        <v>0.4</v>
      </c>
      <c r="G109" s="83">
        <v>0.3</v>
      </c>
      <c r="H109" s="83">
        <v>10.3</v>
      </c>
      <c r="I109" s="80">
        <v>47</v>
      </c>
    </row>
    <row r="110" spans="1:9">
      <c r="A110" s="395"/>
      <c r="B110" s="396" t="s">
        <v>25</v>
      </c>
      <c r="C110" s="396"/>
      <c r="D110" s="97">
        <v>530</v>
      </c>
      <c r="E110" s="98">
        <f>SUM(E105:E109)</f>
        <v>133.22</v>
      </c>
      <c r="F110" s="99">
        <f>SUM(F105:F109)</f>
        <v>28.689999999999998</v>
      </c>
      <c r="G110" s="99">
        <f>SUM(G105:G109)</f>
        <v>22.680000000000003</v>
      </c>
      <c r="H110" s="99">
        <f>SUM(H105:H109)</f>
        <v>73.56</v>
      </c>
      <c r="I110" s="99">
        <f>SUM(I105:I109)</f>
        <v>618.77</v>
      </c>
    </row>
    <row r="111" spans="1:9" ht="31.65" customHeight="1">
      <c r="A111" s="395" t="s">
        <v>94</v>
      </c>
      <c r="B111" s="68" t="s">
        <v>37</v>
      </c>
      <c r="C111" s="70" t="s">
        <v>95</v>
      </c>
      <c r="D111" s="67">
        <v>150</v>
      </c>
      <c r="E111" s="68">
        <v>29.81</v>
      </c>
      <c r="F111" s="68">
        <v>5.22</v>
      </c>
      <c r="G111" s="68">
        <v>5.27</v>
      </c>
      <c r="H111" s="68">
        <v>26.01</v>
      </c>
      <c r="I111" s="68">
        <v>174.04</v>
      </c>
    </row>
    <row r="112" spans="1:9" ht="29.85" customHeight="1">
      <c r="A112" s="395"/>
      <c r="B112" s="67">
        <v>486</v>
      </c>
      <c r="C112" s="70" t="s">
        <v>96</v>
      </c>
      <c r="D112" s="67">
        <v>100</v>
      </c>
      <c r="E112" s="68">
        <v>20.27</v>
      </c>
      <c r="F112" s="68">
        <v>7.63</v>
      </c>
      <c r="G112" s="68">
        <v>8.16</v>
      </c>
      <c r="H112" s="68">
        <v>31.26</v>
      </c>
      <c r="I112" s="68">
        <v>232.42</v>
      </c>
    </row>
    <row r="113" spans="1:9">
      <c r="A113" s="395"/>
      <c r="B113" s="67" t="s">
        <v>39</v>
      </c>
      <c r="C113" s="70" t="s">
        <v>40</v>
      </c>
      <c r="D113" s="67">
        <v>200</v>
      </c>
      <c r="E113" s="68">
        <v>13.06</v>
      </c>
      <c r="F113" s="68">
        <v>3.99</v>
      </c>
      <c r="G113" s="68">
        <v>3.17</v>
      </c>
      <c r="H113" s="68">
        <v>16.34</v>
      </c>
      <c r="I113" s="68">
        <v>111.18</v>
      </c>
    </row>
    <row r="114" spans="1:9">
      <c r="A114" s="395"/>
      <c r="B114" s="67" t="s">
        <v>23</v>
      </c>
      <c r="C114" s="70" t="s">
        <v>24</v>
      </c>
      <c r="D114" s="67">
        <v>100</v>
      </c>
      <c r="E114" s="68">
        <v>10.64</v>
      </c>
      <c r="F114" s="71">
        <v>0.4</v>
      </c>
      <c r="G114" s="71">
        <v>0.4</v>
      </c>
      <c r="H114" s="71">
        <v>9.8000000000000007</v>
      </c>
      <c r="I114" s="67">
        <v>47</v>
      </c>
    </row>
    <row r="115" spans="1:9">
      <c r="A115" s="395"/>
      <c r="B115" s="396" t="s">
        <v>25</v>
      </c>
      <c r="C115" s="396"/>
      <c r="D115" s="74">
        <v>550</v>
      </c>
      <c r="E115" s="75">
        <f>SUM(E111:E114)</f>
        <v>73.78</v>
      </c>
      <c r="F115" s="75">
        <v>17.239999999999998</v>
      </c>
      <c r="G115" s="75">
        <v>17</v>
      </c>
      <c r="H115" s="75">
        <v>83.41</v>
      </c>
      <c r="I115" s="75">
        <v>564.64</v>
      </c>
    </row>
    <row r="116" spans="1:9">
      <c r="A116" s="395" t="s">
        <v>97</v>
      </c>
      <c r="B116" s="67">
        <v>356</v>
      </c>
      <c r="C116" s="70" t="s">
        <v>59</v>
      </c>
      <c r="D116" s="67">
        <v>100</v>
      </c>
      <c r="E116" s="68">
        <v>69.89</v>
      </c>
      <c r="F116" s="68">
        <v>19.2</v>
      </c>
      <c r="G116" s="71">
        <v>16.559999999999999</v>
      </c>
      <c r="H116" s="68">
        <v>0.27</v>
      </c>
      <c r="I116" s="71">
        <v>271.67</v>
      </c>
    </row>
    <row r="117" spans="1:9" ht="19.5" customHeight="1">
      <c r="A117" s="395"/>
      <c r="B117" s="78" t="s">
        <v>60</v>
      </c>
      <c r="C117" s="77" t="s">
        <v>61</v>
      </c>
      <c r="D117" s="78">
        <v>180</v>
      </c>
      <c r="E117" s="76">
        <v>9.68</v>
      </c>
      <c r="F117" s="76">
        <v>4.16</v>
      </c>
      <c r="G117" s="76">
        <v>3.83</v>
      </c>
      <c r="H117" s="76">
        <v>37.93</v>
      </c>
      <c r="I117" s="76">
        <v>205.87</v>
      </c>
    </row>
    <row r="118" spans="1:9">
      <c r="A118" s="395"/>
      <c r="B118" s="67" t="s">
        <v>31</v>
      </c>
      <c r="C118" s="70" t="s">
        <v>32</v>
      </c>
      <c r="D118" s="67">
        <v>200</v>
      </c>
      <c r="E118" s="68">
        <v>2.31</v>
      </c>
      <c r="F118" s="69"/>
      <c r="G118" s="69"/>
      <c r="H118" s="68">
        <v>11.09</v>
      </c>
      <c r="I118" s="68">
        <v>44.34</v>
      </c>
    </row>
    <row r="119" spans="1:9">
      <c r="A119" s="395"/>
      <c r="B119" s="68"/>
      <c r="C119" s="70" t="s">
        <v>22</v>
      </c>
      <c r="D119" s="67">
        <v>30</v>
      </c>
      <c r="E119" s="68">
        <v>1.67</v>
      </c>
      <c r="F119" s="68">
        <v>2.37</v>
      </c>
      <c r="G119" s="71">
        <v>0.3</v>
      </c>
      <c r="H119" s="68">
        <v>14.49</v>
      </c>
      <c r="I119" s="71">
        <v>70.5</v>
      </c>
    </row>
    <row r="120" spans="1:9">
      <c r="A120" s="395"/>
      <c r="B120" s="67" t="s">
        <v>23</v>
      </c>
      <c r="C120" s="70" t="s">
        <v>24</v>
      </c>
      <c r="D120" s="67">
        <v>100</v>
      </c>
      <c r="E120" s="68">
        <v>10.64</v>
      </c>
      <c r="F120" s="71">
        <v>0.4</v>
      </c>
      <c r="G120" s="71">
        <v>0.4</v>
      </c>
      <c r="H120" s="71">
        <v>9.8000000000000007</v>
      </c>
      <c r="I120" s="67">
        <v>47</v>
      </c>
    </row>
    <row r="121" spans="1:9">
      <c r="A121" s="395"/>
      <c r="B121" s="396" t="s">
        <v>25</v>
      </c>
      <c r="C121" s="396"/>
      <c r="D121" s="74">
        <v>620</v>
      </c>
      <c r="E121" s="75">
        <f>SUM(E116:E120)</f>
        <v>94.19</v>
      </c>
      <c r="F121" s="75">
        <f>SUM(F116:F120)</f>
        <v>26.13</v>
      </c>
      <c r="G121" s="75">
        <f>SUM(G116:G120)</f>
        <v>21.09</v>
      </c>
      <c r="H121" s="75">
        <f>SUM(H116:H120)</f>
        <v>73.580000000000013</v>
      </c>
      <c r="I121" s="75">
        <f>SUM(I116:I120)</f>
        <v>639.38</v>
      </c>
    </row>
    <row r="122" spans="1:9" ht="35.4" customHeight="1">
      <c r="A122" s="395" t="s">
        <v>99</v>
      </c>
      <c r="B122" s="67" t="s">
        <v>70</v>
      </c>
      <c r="C122" s="70" t="s">
        <v>112</v>
      </c>
      <c r="D122" s="67">
        <v>100</v>
      </c>
      <c r="E122" s="68">
        <v>60.01</v>
      </c>
      <c r="F122" s="71">
        <v>14.1</v>
      </c>
      <c r="G122" s="68">
        <v>9.51</v>
      </c>
      <c r="H122" s="68">
        <v>12.13</v>
      </c>
      <c r="I122" s="68">
        <v>188.11</v>
      </c>
    </row>
    <row r="123" spans="1:9">
      <c r="A123" s="395"/>
      <c r="B123" s="67" t="s">
        <v>72</v>
      </c>
      <c r="C123" s="70" t="s">
        <v>73</v>
      </c>
      <c r="D123" s="67">
        <v>180</v>
      </c>
      <c r="E123" s="68">
        <v>14.49</v>
      </c>
      <c r="F123" s="68">
        <v>4.4000000000000004</v>
      </c>
      <c r="G123" s="68">
        <v>6.11</v>
      </c>
      <c r="H123" s="68">
        <v>34.880000000000003</v>
      </c>
      <c r="I123" s="68">
        <v>211.82</v>
      </c>
    </row>
    <row r="124" spans="1:9" ht="23.85" customHeight="1">
      <c r="A124" s="395"/>
      <c r="B124" s="67" t="s">
        <v>53</v>
      </c>
      <c r="C124" s="70" t="s">
        <v>54</v>
      </c>
      <c r="D124" s="67">
        <v>200</v>
      </c>
      <c r="E124" s="68">
        <v>10.67</v>
      </c>
      <c r="F124" s="68">
        <v>3.23</v>
      </c>
      <c r="G124" s="68">
        <v>2.5099999999999998</v>
      </c>
      <c r="H124" s="68">
        <v>20.67</v>
      </c>
      <c r="I124" s="68">
        <v>118.89</v>
      </c>
    </row>
    <row r="125" spans="1:9">
      <c r="A125" s="395"/>
      <c r="B125" s="68"/>
      <c r="C125" s="70" t="s">
        <v>22</v>
      </c>
      <c r="D125" s="67">
        <v>30</v>
      </c>
      <c r="E125" s="68">
        <v>1.67</v>
      </c>
      <c r="F125" s="68">
        <v>2.37</v>
      </c>
      <c r="G125" s="71">
        <v>0.3</v>
      </c>
      <c r="H125" s="68">
        <v>14.49</v>
      </c>
      <c r="I125" s="71">
        <v>70.5</v>
      </c>
    </row>
    <row r="126" spans="1:9">
      <c r="A126" s="395"/>
      <c r="B126" s="67" t="s">
        <v>23</v>
      </c>
      <c r="C126" s="70" t="s">
        <v>47</v>
      </c>
      <c r="D126" s="80">
        <v>100</v>
      </c>
      <c r="E126" s="82">
        <v>33.299999999999997</v>
      </c>
      <c r="F126" s="83">
        <v>0.4</v>
      </c>
      <c r="G126" s="83">
        <v>0.3</v>
      </c>
      <c r="H126" s="83">
        <v>10.3</v>
      </c>
      <c r="I126" s="80">
        <v>47</v>
      </c>
    </row>
    <row r="127" spans="1:9">
      <c r="A127" s="395"/>
      <c r="B127" s="396" t="s">
        <v>25</v>
      </c>
      <c r="C127" s="396"/>
      <c r="D127" s="74">
        <v>610</v>
      </c>
      <c r="E127" s="75">
        <f>SUM(E122:E126)</f>
        <v>120.14</v>
      </c>
      <c r="F127" s="75">
        <f>SUM(F122:F126)</f>
        <v>24.5</v>
      </c>
      <c r="G127" s="75">
        <f>SUM(G122:G126)</f>
        <v>18.730000000000004</v>
      </c>
      <c r="H127" s="75">
        <f>SUM(H122:H126)</f>
        <v>92.47</v>
      </c>
      <c r="I127" s="75">
        <f>SUM(I122:I126)</f>
        <v>636.32000000000005</v>
      </c>
    </row>
    <row r="128" spans="1:9">
      <c r="A128" s="100"/>
      <c r="B128" s="101"/>
      <c r="C128" s="102" t="s">
        <v>100</v>
      </c>
      <c r="D128" s="67"/>
      <c r="E128" s="68">
        <f>(E13+E19+E25+E31+E37+E44+E50+E55+E61+E67+E73+E79+E86+E92+E98+E104+E110+E115+E121+E127)/20</f>
        <v>93.806250000000006</v>
      </c>
      <c r="F128" s="68"/>
      <c r="G128" s="68"/>
      <c r="H128" s="68"/>
      <c r="I128" s="68"/>
    </row>
    <row r="129" spans="1:9" ht="15.6" customHeight="1">
      <c r="A129" s="390"/>
      <c r="B129" s="390"/>
      <c r="C129" s="390"/>
      <c r="D129" s="393" t="s">
        <v>8</v>
      </c>
      <c r="E129" s="66"/>
      <c r="F129" s="393" t="s">
        <v>10</v>
      </c>
      <c r="G129" s="393"/>
      <c r="H129" s="393"/>
      <c r="I129" s="393" t="s">
        <v>11</v>
      </c>
    </row>
    <row r="130" spans="1:9" ht="30.75" customHeight="1">
      <c r="A130" s="390"/>
      <c r="B130" s="390"/>
      <c r="C130" s="390"/>
      <c r="D130" s="393"/>
      <c r="F130" s="65" t="s">
        <v>12</v>
      </c>
      <c r="G130" s="65" t="s">
        <v>13</v>
      </c>
      <c r="H130" s="65" t="s">
        <v>14</v>
      </c>
      <c r="I130" s="393"/>
    </row>
    <row r="131" spans="1:9" ht="19.350000000000001" customHeight="1">
      <c r="A131" s="394" t="s">
        <v>101</v>
      </c>
      <c r="B131" s="394"/>
      <c r="C131" s="394"/>
      <c r="D131" s="103">
        <f>D13+D19+D25+D31+D37+D44+D50+D55+D61+D67+D73+D79+D86+D92+D98+D104+D110+D115+D121+D127</f>
        <v>11820</v>
      </c>
      <c r="E131" s="87"/>
      <c r="F131" s="103">
        <f>F13+F19+F25+F31+F37+F44+F50+F55+F61+F67+F73+F79+F86+F92+F98+F104+F110+F115+F121+F127</f>
        <v>488.40999999999997</v>
      </c>
      <c r="G131" s="103">
        <f>G13+G19+G25+G31+G37+G44+G50+G55+G61+G67+G73+G79+G86+G92+G98+G104+G110+G115+G121+G127</f>
        <v>408.66000000000008</v>
      </c>
      <c r="H131" s="103">
        <f>H13+H19+H25+H31+H37+H44+H50+H55+H61+H67+H73+H79+H86+H92+H98+H104+H110+H115+H121+H127</f>
        <v>1676.9699999999998</v>
      </c>
      <c r="I131" s="103">
        <f>I13+I19+I25+I31+I37+I44+I50+I55+I61+I67+I73+I79+I86+I92+I98+I104+I110+I115+I121+I127</f>
        <v>12362.678999999996</v>
      </c>
    </row>
    <row r="132" spans="1:9">
      <c r="A132" s="394" t="s">
        <v>100</v>
      </c>
      <c r="B132" s="394"/>
      <c r="C132" s="394"/>
      <c r="D132" s="86">
        <f>D131/20</f>
        <v>591</v>
      </c>
      <c r="E132" s="87"/>
      <c r="F132" s="87">
        <f>F131/20</f>
        <v>24.420499999999997</v>
      </c>
      <c r="G132" s="87">
        <f>G131/20</f>
        <v>20.433000000000003</v>
      </c>
      <c r="H132" s="87">
        <f>H131/20</f>
        <v>83.848499999999987</v>
      </c>
      <c r="I132" s="87">
        <f>I131/20</f>
        <v>618.1339499999998</v>
      </c>
    </row>
    <row r="133" spans="1:9">
      <c r="A133" s="394" t="s">
        <v>102</v>
      </c>
      <c r="B133" s="394"/>
      <c r="C133" s="394"/>
      <c r="D133" s="104"/>
      <c r="E133" s="82"/>
      <c r="F133" s="105">
        <f>F132/90*100</f>
        <v>27.133888888888887</v>
      </c>
      <c r="G133" s="105">
        <f>G132/92*100</f>
        <v>22.209782608695654</v>
      </c>
      <c r="H133" s="105">
        <f>H132/383*100</f>
        <v>21.892558746736292</v>
      </c>
      <c r="I133" s="105">
        <f>I132/I134*100</f>
        <v>22.725512867647051</v>
      </c>
    </row>
    <row r="134" spans="1:9">
      <c r="A134" s="394" t="s">
        <v>103</v>
      </c>
      <c r="B134" s="394"/>
      <c r="C134" s="394"/>
      <c r="D134" s="69"/>
      <c r="E134" s="68"/>
      <c r="F134" s="106">
        <v>90</v>
      </c>
      <c r="G134" s="106">
        <v>92</v>
      </c>
      <c r="H134" s="106">
        <v>383</v>
      </c>
      <c r="I134" s="107">
        <v>2720</v>
      </c>
    </row>
  </sheetData>
  <mergeCells count="58">
    <mergeCell ref="A2:I2"/>
    <mergeCell ref="A20:A25"/>
    <mergeCell ref="B25:C25"/>
    <mergeCell ref="A3:B3"/>
    <mergeCell ref="G4:H4"/>
    <mergeCell ref="A5:A6"/>
    <mergeCell ref="B5:B6"/>
    <mergeCell ref="C5:C6"/>
    <mergeCell ref="D5:D6"/>
    <mergeCell ref="E5:E6"/>
    <mergeCell ref="F5:H5"/>
    <mergeCell ref="I5:I6"/>
    <mergeCell ref="A8:A13"/>
    <mergeCell ref="B13:C13"/>
    <mergeCell ref="A14:A19"/>
    <mergeCell ref="B19:C19"/>
    <mergeCell ref="A26:A31"/>
    <mergeCell ref="B31:C31"/>
    <mergeCell ref="A32:A37"/>
    <mergeCell ref="B37:C37"/>
    <mergeCell ref="A38:A44"/>
    <mergeCell ref="B44:C44"/>
    <mergeCell ref="A45:A50"/>
    <mergeCell ref="B50:C50"/>
    <mergeCell ref="A51:A55"/>
    <mergeCell ref="B55:C55"/>
    <mergeCell ref="A56:A61"/>
    <mergeCell ref="B61:C61"/>
    <mergeCell ref="A62:A67"/>
    <mergeCell ref="B67:C67"/>
    <mergeCell ref="A69:A73"/>
    <mergeCell ref="B73:C73"/>
    <mergeCell ref="A74:A79"/>
    <mergeCell ref="B79:C79"/>
    <mergeCell ref="A81:A84"/>
    <mergeCell ref="B86:C86"/>
    <mergeCell ref="A87:A91"/>
    <mergeCell ref="B92:C92"/>
    <mergeCell ref="A94:A98"/>
    <mergeCell ref="B98:C98"/>
    <mergeCell ref="A99:A104"/>
    <mergeCell ref="B104:C104"/>
    <mergeCell ref="A105:A110"/>
    <mergeCell ref="B110:C110"/>
    <mergeCell ref="A111:A115"/>
    <mergeCell ref="B115:C115"/>
    <mergeCell ref="A134:C134"/>
    <mergeCell ref="A116:A121"/>
    <mergeCell ref="B121:C121"/>
    <mergeCell ref="A122:A127"/>
    <mergeCell ref="B127:C127"/>
    <mergeCell ref="A129:C130"/>
    <mergeCell ref="F129:H129"/>
    <mergeCell ref="I129:I130"/>
    <mergeCell ref="A131:C131"/>
    <mergeCell ref="A132:C132"/>
    <mergeCell ref="A133:C133"/>
    <mergeCell ref="D129:D130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workbookViewId="0">
      <selection activeCell="C4" sqref="C4"/>
    </sheetView>
  </sheetViews>
  <sheetFormatPr defaultRowHeight="13.8"/>
  <cols>
    <col min="1" max="1" width="11.3984375" customWidth="1"/>
    <col min="2" max="2" width="8.19921875" customWidth="1"/>
    <col min="3" max="3" width="33.5" customWidth="1"/>
    <col min="4" max="4" width="11.8984375" customWidth="1"/>
    <col min="5" max="5" width="8.59765625" style="109" customWidth="1"/>
    <col min="6" max="7" width="6.69921875" customWidth="1"/>
    <col min="8" max="8" width="8.19921875" customWidth="1"/>
    <col min="9" max="9" width="9.5" customWidth="1"/>
    <col min="10" max="1024" width="8.19921875" customWidth="1"/>
  </cols>
  <sheetData>
    <row r="1" spans="1:9" s="1" customFormat="1" ht="24" customHeight="1">
      <c r="E1" s="108"/>
      <c r="F1" s="406"/>
      <c r="G1" s="406"/>
      <c r="H1" s="406"/>
      <c r="I1" s="406"/>
    </row>
    <row r="3" spans="1:9" ht="33" customHeight="1">
      <c r="A3" s="407" t="s">
        <v>116</v>
      </c>
      <c r="B3" s="407"/>
      <c r="C3" s="407"/>
      <c r="D3" s="407"/>
      <c r="E3" s="407"/>
      <c r="F3" s="407"/>
      <c r="G3" s="407"/>
      <c r="H3" s="407"/>
      <c r="I3" s="407"/>
    </row>
    <row r="4" spans="1:9" ht="30.6" customHeight="1">
      <c r="A4" s="111" t="s">
        <v>1</v>
      </c>
      <c r="B4" s="112" t="s">
        <v>2</v>
      </c>
      <c r="C4" s="112"/>
      <c r="D4" s="112"/>
      <c r="E4" s="113"/>
      <c r="F4" s="112"/>
      <c r="G4" s="406"/>
      <c r="H4" s="406"/>
      <c r="I4" s="114"/>
    </row>
    <row r="5" spans="1:9" ht="15.6" customHeight="1">
      <c r="A5" s="111" t="s">
        <v>3</v>
      </c>
      <c r="B5" s="115" t="s">
        <v>117</v>
      </c>
      <c r="C5" s="112"/>
      <c r="D5" s="112"/>
      <c r="E5" s="113"/>
      <c r="F5" s="112"/>
      <c r="G5" s="406"/>
      <c r="H5" s="406"/>
      <c r="I5" s="114"/>
    </row>
    <row r="6" spans="1:9" ht="15.6" customHeight="1">
      <c r="A6" s="408" t="s">
        <v>5</v>
      </c>
      <c r="B6" s="402" t="s">
        <v>6</v>
      </c>
      <c r="C6" s="402" t="s">
        <v>7</v>
      </c>
      <c r="D6" s="402" t="s">
        <v>8</v>
      </c>
      <c r="E6" s="409" t="s">
        <v>118</v>
      </c>
      <c r="F6" s="402" t="s">
        <v>10</v>
      </c>
      <c r="G6" s="402"/>
      <c r="H6" s="402"/>
      <c r="I6" s="402" t="s">
        <v>11</v>
      </c>
    </row>
    <row r="7" spans="1:9" ht="15.6">
      <c r="A7" s="408"/>
      <c r="B7" s="402"/>
      <c r="C7" s="402"/>
      <c r="D7" s="402"/>
      <c r="E7" s="409"/>
      <c r="F7" s="117" t="s">
        <v>12</v>
      </c>
      <c r="G7" s="117" t="s">
        <v>13</v>
      </c>
      <c r="H7" s="117" t="s">
        <v>14</v>
      </c>
      <c r="I7" s="402"/>
    </row>
    <row r="8" spans="1:9" ht="15.6">
      <c r="A8" s="116">
        <v>1</v>
      </c>
      <c r="B8" s="94">
        <v>2</v>
      </c>
      <c r="C8" s="119">
        <v>3</v>
      </c>
      <c r="D8" s="94">
        <v>4</v>
      </c>
      <c r="E8" s="95"/>
      <c r="F8" s="94">
        <v>5</v>
      </c>
      <c r="G8" s="94">
        <v>6</v>
      </c>
      <c r="H8" s="94">
        <v>7</v>
      </c>
      <c r="I8" s="94">
        <v>8</v>
      </c>
    </row>
    <row r="9" spans="1:9" ht="31.2">
      <c r="A9" s="404" t="s">
        <v>15</v>
      </c>
      <c r="B9" s="94" t="s">
        <v>119</v>
      </c>
      <c r="C9" s="120" t="s">
        <v>120</v>
      </c>
      <c r="D9" s="94">
        <v>60</v>
      </c>
      <c r="E9" s="95"/>
      <c r="F9" s="94">
        <v>1</v>
      </c>
      <c r="G9" s="95">
        <v>4.32</v>
      </c>
      <c r="H9" s="95">
        <v>5.88</v>
      </c>
      <c r="I9" s="95">
        <v>66.19</v>
      </c>
    </row>
    <row r="10" spans="1:9" ht="31.2">
      <c r="A10" s="404"/>
      <c r="B10" s="94" t="s">
        <v>121</v>
      </c>
      <c r="C10" s="120" t="s">
        <v>122</v>
      </c>
      <c r="D10" s="94">
        <v>205</v>
      </c>
      <c r="E10" s="95"/>
      <c r="F10" s="95">
        <v>1.53</v>
      </c>
      <c r="G10" s="96">
        <v>4.9000000000000004</v>
      </c>
      <c r="H10" s="95">
        <v>7.94</v>
      </c>
      <c r="I10" s="95">
        <v>82.42</v>
      </c>
    </row>
    <row r="11" spans="1:9" ht="15.6">
      <c r="A11" s="404"/>
      <c r="B11" s="95" t="s">
        <v>16</v>
      </c>
      <c r="C11" s="120" t="s">
        <v>123</v>
      </c>
      <c r="D11" s="94">
        <v>90</v>
      </c>
      <c r="E11" s="95"/>
      <c r="F11" s="38">
        <v>19.57</v>
      </c>
      <c r="G11" s="38">
        <v>9.4499999999999993</v>
      </c>
      <c r="H11" s="121">
        <v>5.08</v>
      </c>
      <c r="I11" s="38">
        <f>H11*4+G11*9+F11*4</f>
        <v>183.65</v>
      </c>
    </row>
    <row r="12" spans="1:9" ht="31.2">
      <c r="A12" s="404"/>
      <c r="B12" s="94" t="s">
        <v>18</v>
      </c>
      <c r="C12" s="122" t="s">
        <v>124</v>
      </c>
      <c r="D12" s="37">
        <v>155</v>
      </c>
      <c r="E12" s="38"/>
      <c r="F12" s="39">
        <v>6.2</v>
      </c>
      <c r="G12" s="38">
        <v>4.58</v>
      </c>
      <c r="H12" s="39">
        <v>42.3</v>
      </c>
      <c r="I12" s="38">
        <f>H12*4+G12*9+F12*4</f>
        <v>235.22</v>
      </c>
    </row>
    <row r="13" spans="1:9" ht="15.6">
      <c r="A13" s="404"/>
      <c r="B13" s="95" t="s">
        <v>125</v>
      </c>
      <c r="C13" s="120" t="s">
        <v>126</v>
      </c>
      <c r="D13" s="94">
        <v>200</v>
      </c>
      <c r="E13" s="95"/>
      <c r="F13" s="95">
        <v>0.16</v>
      </c>
      <c r="G13" s="95">
        <v>0.16</v>
      </c>
      <c r="H13" s="96">
        <v>14.9</v>
      </c>
      <c r="I13" s="95">
        <v>62.69</v>
      </c>
    </row>
    <row r="14" spans="1:9" ht="15.6">
      <c r="A14" s="404"/>
      <c r="B14" s="95"/>
      <c r="C14" s="120" t="s">
        <v>22</v>
      </c>
      <c r="D14" s="94">
        <v>40</v>
      </c>
      <c r="E14" s="95"/>
      <c r="F14" s="95">
        <v>3.16</v>
      </c>
      <c r="G14" s="96">
        <v>0.4</v>
      </c>
      <c r="H14" s="95">
        <v>19.32</v>
      </c>
      <c r="I14" s="94">
        <v>94</v>
      </c>
    </row>
    <row r="15" spans="1:9" ht="15.6">
      <c r="A15" s="404"/>
      <c r="B15" s="95"/>
      <c r="C15" s="120" t="s">
        <v>127</v>
      </c>
      <c r="D15" s="94">
        <v>50</v>
      </c>
      <c r="E15" s="95"/>
      <c r="F15" s="96">
        <v>3.3</v>
      </c>
      <c r="G15" s="96">
        <v>0.6</v>
      </c>
      <c r="H15" s="95">
        <v>19.829999999999998</v>
      </c>
      <c r="I15" s="94">
        <v>99</v>
      </c>
    </row>
    <row r="16" spans="1:9" ht="15.6">
      <c r="A16" s="404"/>
      <c r="B16" s="405" t="s">
        <v>128</v>
      </c>
      <c r="C16" s="405"/>
      <c r="D16" s="123">
        <v>800</v>
      </c>
      <c r="E16" s="124">
        <v>72.040000000000006</v>
      </c>
      <c r="F16" s="124">
        <f>SUM(F9:F15)</f>
        <v>34.92</v>
      </c>
      <c r="G16" s="124">
        <f>SUM(G9:G15)</f>
        <v>24.41</v>
      </c>
      <c r="H16" s="124">
        <f>SUM(H9:H15)</f>
        <v>115.24999999999999</v>
      </c>
      <c r="I16" s="124">
        <f>SUM(I9:I15)</f>
        <v>823.17000000000007</v>
      </c>
    </row>
    <row r="17" spans="1:9" ht="15.6">
      <c r="A17" s="404" t="s">
        <v>26</v>
      </c>
      <c r="B17" s="94" t="s">
        <v>129</v>
      </c>
      <c r="C17" s="120" t="s">
        <v>130</v>
      </c>
      <c r="D17" s="94">
        <v>60</v>
      </c>
      <c r="E17" s="95"/>
      <c r="F17" s="95">
        <v>1.01</v>
      </c>
      <c r="G17" s="96">
        <v>4.0999999999999996</v>
      </c>
      <c r="H17" s="95">
        <v>2.98</v>
      </c>
      <c r="I17" s="95">
        <v>53.15</v>
      </c>
    </row>
    <row r="18" spans="1:9" ht="31.2">
      <c r="A18" s="404"/>
      <c r="B18" s="94" t="s">
        <v>131</v>
      </c>
      <c r="C18" s="120" t="s">
        <v>132</v>
      </c>
      <c r="D18" s="94">
        <v>200</v>
      </c>
      <c r="E18" s="95"/>
      <c r="F18" s="95">
        <v>2.12</v>
      </c>
      <c r="G18" s="96">
        <v>5.3</v>
      </c>
      <c r="H18" s="95">
        <v>14.64</v>
      </c>
      <c r="I18" s="95">
        <v>115.11</v>
      </c>
    </row>
    <row r="19" spans="1:9" ht="15.6">
      <c r="A19" s="404"/>
      <c r="B19" s="94" t="s">
        <v>84</v>
      </c>
      <c r="C19" s="120" t="s">
        <v>133</v>
      </c>
      <c r="D19" s="94">
        <v>90</v>
      </c>
      <c r="E19" s="95"/>
      <c r="F19" s="95">
        <v>13.24</v>
      </c>
      <c r="G19" s="95">
        <v>10.86</v>
      </c>
      <c r="H19" s="96">
        <v>12.6</v>
      </c>
      <c r="I19" s="95">
        <v>201.29</v>
      </c>
    </row>
    <row r="20" spans="1:9" ht="31.2">
      <c r="A20" s="404"/>
      <c r="B20" s="94">
        <v>487</v>
      </c>
      <c r="C20" s="120" t="s">
        <v>134</v>
      </c>
      <c r="D20" s="94">
        <v>150</v>
      </c>
      <c r="E20" s="95"/>
      <c r="F20" s="95">
        <v>3.17</v>
      </c>
      <c r="G20" s="96">
        <v>3.54</v>
      </c>
      <c r="H20" s="95">
        <v>24.617999999999999</v>
      </c>
      <c r="I20" s="95">
        <v>143.143</v>
      </c>
    </row>
    <row r="21" spans="1:9" ht="15.6">
      <c r="A21" s="404"/>
      <c r="B21" s="94" t="s">
        <v>135</v>
      </c>
      <c r="C21" s="120" t="s">
        <v>136</v>
      </c>
      <c r="D21" s="94">
        <v>200</v>
      </c>
      <c r="E21" s="95"/>
      <c r="F21" s="95">
        <v>0.59</v>
      </c>
      <c r="G21" s="95">
        <v>0.05</v>
      </c>
      <c r="H21" s="95">
        <v>18.579999999999998</v>
      </c>
      <c r="I21" s="95">
        <v>77.94</v>
      </c>
    </row>
    <row r="22" spans="1:9" ht="15.6">
      <c r="A22" s="404"/>
      <c r="B22" s="95"/>
      <c r="C22" s="120" t="s">
        <v>22</v>
      </c>
      <c r="D22" s="94">
        <v>40</v>
      </c>
      <c r="E22" s="95"/>
      <c r="F22" s="95">
        <v>3.16</v>
      </c>
      <c r="G22" s="96">
        <v>0.4</v>
      </c>
      <c r="H22" s="95">
        <v>19.32</v>
      </c>
      <c r="I22" s="94">
        <v>94</v>
      </c>
    </row>
    <row r="23" spans="1:9" ht="15.6">
      <c r="A23" s="404"/>
      <c r="B23" s="95"/>
      <c r="C23" s="120" t="s">
        <v>127</v>
      </c>
      <c r="D23" s="94">
        <v>50</v>
      </c>
      <c r="E23" s="95"/>
      <c r="F23" s="96">
        <v>3.3</v>
      </c>
      <c r="G23" s="96">
        <v>0.6</v>
      </c>
      <c r="H23" s="95">
        <v>19.829999999999998</v>
      </c>
      <c r="I23" s="94">
        <v>99</v>
      </c>
    </row>
    <row r="24" spans="1:9" ht="15.6">
      <c r="A24" s="404"/>
      <c r="B24" s="405" t="s">
        <v>128</v>
      </c>
      <c r="C24" s="405"/>
      <c r="D24" s="123">
        <v>790</v>
      </c>
      <c r="E24" s="124">
        <v>80.52</v>
      </c>
      <c r="F24" s="124">
        <v>26.07</v>
      </c>
      <c r="G24" s="124">
        <v>24.71</v>
      </c>
      <c r="H24" s="124">
        <v>99.71</v>
      </c>
      <c r="I24" s="124">
        <v>730.16</v>
      </c>
    </row>
    <row r="25" spans="1:9" ht="15.6">
      <c r="A25" s="404" t="s">
        <v>34</v>
      </c>
      <c r="B25" s="94" t="s">
        <v>137</v>
      </c>
      <c r="C25" s="120" t="s">
        <v>138</v>
      </c>
      <c r="D25" s="94">
        <v>60</v>
      </c>
      <c r="E25" s="95"/>
      <c r="F25" s="96">
        <v>1.1000000000000001</v>
      </c>
      <c r="G25" s="95">
        <v>5.15</v>
      </c>
      <c r="H25" s="95">
        <v>7.67</v>
      </c>
      <c r="I25" s="95">
        <v>81.709999999999994</v>
      </c>
    </row>
    <row r="26" spans="1:9" ht="27.6">
      <c r="A26" s="404"/>
      <c r="B26" s="125" t="s">
        <v>139</v>
      </c>
      <c r="C26" s="126" t="s">
        <v>140</v>
      </c>
      <c r="D26" s="127">
        <v>200</v>
      </c>
      <c r="E26" s="128"/>
      <c r="F26" s="96">
        <v>4.7</v>
      </c>
      <c r="G26" s="95">
        <v>4.3</v>
      </c>
      <c r="H26" s="95">
        <v>15.42</v>
      </c>
      <c r="I26" s="96">
        <v>102.7</v>
      </c>
    </row>
    <row r="27" spans="1:9" ht="15.6">
      <c r="A27" s="404"/>
      <c r="B27" s="95" t="s">
        <v>141</v>
      </c>
      <c r="C27" s="120" t="s">
        <v>142</v>
      </c>
      <c r="D27" s="94">
        <v>200</v>
      </c>
      <c r="E27" s="95"/>
      <c r="F27" s="95">
        <v>26.19</v>
      </c>
      <c r="G27" s="95">
        <v>13.39</v>
      </c>
      <c r="H27" s="95">
        <v>35.82</v>
      </c>
      <c r="I27" s="95">
        <v>348.98</v>
      </c>
    </row>
    <row r="28" spans="1:9" ht="15.6">
      <c r="A28" s="404"/>
      <c r="B28" s="94" t="s">
        <v>125</v>
      </c>
      <c r="C28" s="120" t="s">
        <v>143</v>
      </c>
      <c r="D28" s="94">
        <v>200</v>
      </c>
      <c r="E28" s="95"/>
      <c r="F28" s="95">
        <v>0.16</v>
      </c>
      <c r="G28" s="95">
        <v>0.04</v>
      </c>
      <c r="H28" s="95">
        <v>15.42</v>
      </c>
      <c r="I28" s="96">
        <v>63.6</v>
      </c>
    </row>
    <row r="29" spans="1:9" ht="15.6">
      <c r="A29" s="404"/>
      <c r="B29" s="95"/>
      <c r="C29" s="120" t="s">
        <v>22</v>
      </c>
      <c r="D29" s="94">
        <v>40</v>
      </c>
      <c r="E29" s="95"/>
      <c r="F29" s="95">
        <v>3.16</v>
      </c>
      <c r="G29" s="96">
        <v>0.4</v>
      </c>
      <c r="H29" s="95">
        <v>19.32</v>
      </c>
      <c r="I29" s="94">
        <v>94</v>
      </c>
    </row>
    <row r="30" spans="1:9" ht="15.6">
      <c r="A30" s="404"/>
      <c r="B30" s="95"/>
      <c r="C30" s="120" t="s">
        <v>127</v>
      </c>
      <c r="D30" s="94">
        <v>50</v>
      </c>
      <c r="E30" s="95"/>
      <c r="F30" s="96">
        <v>3.3</v>
      </c>
      <c r="G30" s="96">
        <v>0.6</v>
      </c>
      <c r="H30" s="95">
        <v>19.829999999999998</v>
      </c>
      <c r="I30" s="94">
        <v>99</v>
      </c>
    </row>
    <row r="31" spans="1:9" ht="15.6">
      <c r="A31" s="404"/>
      <c r="B31" s="405" t="s">
        <v>128</v>
      </c>
      <c r="C31" s="405"/>
      <c r="D31" s="123">
        <v>750</v>
      </c>
      <c r="E31" s="124">
        <v>101.01</v>
      </c>
      <c r="F31" s="124">
        <f>SUM(F25:F30)</f>
        <v>38.61</v>
      </c>
      <c r="G31" s="124">
        <f>SUM(G25:G30)</f>
        <v>23.88</v>
      </c>
      <c r="H31" s="124">
        <f>SUM(H25:H30)</f>
        <v>113.48</v>
      </c>
      <c r="I31" s="124">
        <f>SUM(I25:I30)</f>
        <v>789.99</v>
      </c>
    </row>
    <row r="32" spans="1:9" ht="15.6">
      <c r="A32" s="404" t="s">
        <v>41</v>
      </c>
      <c r="B32" s="125" t="s">
        <v>144</v>
      </c>
      <c r="C32" s="33" t="s">
        <v>145</v>
      </c>
      <c r="D32" s="127">
        <v>60</v>
      </c>
      <c r="E32" s="128"/>
      <c r="F32" s="128">
        <v>1.66</v>
      </c>
      <c r="G32" s="128">
        <v>4.5</v>
      </c>
      <c r="H32" s="128">
        <v>7.01</v>
      </c>
      <c r="I32" s="128">
        <f>H32*4+G32*9+F32*4</f>
        <v>75.179999999999993</v>
      </c>
    </row>
    <row r="33" spans="1:9" ht="27.6">
      <c r="A33" s="404"/>
      <c r="B33" s="129" t="s">
        <v>146</v>
      </c>
      <c r="C33" s="130" t="s">
        <v>147</v>
      </c>
      <c r="D33" s="129">
        <v>200</v>
      </c>
      <c r="E33" s="131"/>
      <c r="F33" s="132">
        <v>4.7</v>
      </c>
      <c r="G33" s="131">
        <v>2.44</v>
      </c>
      <c r="H33" s="131">
        <v>15.42</v>
      </c>
      <c r="I33" s="132">
        <v>102.7</v>
      </c>
    </row>
    <row r="34" spans="1:9" ht="31.2">
      <c r="A34" s="404"/>
      <c r="B34" s="38" t="s">
        <v>42</v>
      </c>
      <c r="C34" s="122" t="s">
        <v>148</v>
      </c>
      <c r="D34" s="37">
        <v>120</v>
      </c>
      <c r="E34" s="38"/>
      <c r="F34" s="38">
        <v>10.7</v>
      </c>
      <c r="G34" s="38">
        <v>11.6</v>
      </c>
      <c r="H34" s="38">
        <v>12.88</v>
      </c>
      <c r="I34" s="38">
        <f>H34*4+G34*9+F34*4</f>
        <v>198.71999999999997</v>
      </c>
    </row>
    <row r="35" spans="1:9" ht="15.6">
      <c r="A35" s="404"/>
      <c r="B35" s="17" t="s">
        <v>45</v>
      </c>
      <c r="C35" s="18" t="s">
        <v>46</v>
      </c>
      <c r="D35" s="19">
        <v>150</v>
      </c>
      <c r="E35" s="17"/>
      <c r="F35" s="17">
        <v>4.3499999999999996</v>
      </c>
      <c r="G35" s="17">
        <v>6.32</v>
      </c>
      <c r="H35" s="17">
        <v>29.69</v>
      </c>
      <c r="I35" s="20">
        <f>H35*4+G35*9+F35*4</f>
        <v>193.04000000000002</v>
      </c>
    </row>
    <row r="36" spans="1:9" ht="15.6">
      <c r="A36" s="404"/>
      <c r="B36" s="95" t="s">
        <v>125</v>
      </c>
      <c r="C36" s="120" t="s">
        <v>126</v>
      </c>
      <c r="D36" s="94">
        <v>200</v>
      </c>
      <c r="E36" s="95"/>
      <c r="F36" s="95">
        <v>0.16</v>
      </c>
      <c r="G36" s="95">
        <v>0.16</v>
      </c>
      <c r="H36" s="96">
        <v>14.9</v>
      </c>
      <c r="I36" s="95">
        <v>62.69</v>
      </c>
    </row>
    <row r="37" spans="1:9" ht="15.6">
      <c r="A37" s="404"/>
      <c r="B37" s="95"/>
      <c r="C37" s="120" t="s">
        <v>22</v>
      </c>
      <c r="D37" s="94">
        <v>40</v>
      </c>
      <c r="E37" s="95"/>
      <c r="F37" s="95">
        <v>3.16</v>
      </c>
      <c r="G37" s="96">
        <v>0.4</v>
      </c>
      <c r="H37" s="95">
        <v>19.32</v>
      </c>
      <c r="I37" s="94">
        <v>94</v>
      </c>
    </row>
    <row r="38" spans="1:9" ht="15.6">
      <c r="A38" s="404"/>
      <c r="B38" s="95"/>
      <c r="C38" s="120" t="s">
        <v>127</v>
      </c>
      <c r="D38" s="94">
        <v>50</v>
      </c>
      <c r="E38" s="95"/>
      <c r="F38" s="96">
        <v>3.3</v>
      </c>
      <c r="G38" s="96">
        <v>0.6</v>
      </c>
      <c r="H38" s="95">
        <v>19.829999999999998</v>
      </c>
      <c r="I38" s="94">
        <v>99</v>
      </c>
    </row>
    <row r="39" spans="1:9" ht="15.6">
      <c r="A39" s="404"/>
      <c r="B39" s="405" t="s">
        <v>128</v>
      </c>
      <c r="C39" s="405"/>
      <c r="D39" s="123">
        <f>SUM(D32:D38)</f>
        <v>820</v>
      </c>
      <c r="E39" s="124">
        <v>86.47</v>
      </c>
      <c r="F39" s="124">
        <f>SUM(F32:F38)</f>
        <v>28.029999999999998</v>
      </c>
      <c r="G39" s="124">
        <f>SUM(G32:G38)</f>
        <v>26.02</v>
      </c>
      <c r="H39" s="124">
        <f>SUM(H32:H38)</f>
        <v>119.05</v>
      </c>
      <c r="I39" s="124">
        <f>SUM(I32:I38)</f>
        <v>825.32999999999993</v>
      </c>
    </row>
    <row r="40" spans="1:9" ht="15.6">
      <c r="A40" s="404" t="s">
        <v>48</v>
      </c>
      <c r="B40" s="94" t="s">
        <v>149</v>
      </c>
      <c r="C40" s="120" t="s">
        <v>150</v>
      </c>
      <c r="D40" s="133">
        <v>60</v>
      </c>
      <c r="E40" s="134"/>
      <c r="F40" s="134">
        <v>0.75</v>
      </c>
      <c r="G40" s="134">
        <v>5.0599999999999996</v>
      </c>
      <c r="H40" s="134">
        <v>3.72</v>
      </c>
      <c r="I40" s="134">
        <v>63.85</v>
      </c>
    </row>
    <row r="41" spans="1:9" ht="15.6">
      <c r="A41" s="404"/>
      <c r="B41" s="94">
        <v>100</v>
      </c>
      <c r="C41" s="120" t="s">
        <v>151</v>
      </c>
      <c r="D41" s="133">
        <v>200</v>
      </c>
      <c r="E41" s="134"/>
      <c r="F41" s="134">
        <v>1.51</v>
      </c>
      <c r="G41" s="134">
        <v>3.18</v>
      </c>
      <c r="H41" s="134">
        <v>7.56</v>
      </c>
      <c r="I41" s="134">
        <v>65.209999999999994</v>
      </c>
    </row>
    <row r="42" spans="1:9" ht="15.6">
      <c r="A42" s="404"/>
      <c r="B42" s="94" t="s">
        <v>152</v>
      </c>
      <c r="C42" s="135" t="s">
        <v>153</v>
      </c>
      <c r="D42" s="136">
        <v>90</v>
      </c>
      <c r="E42" s="137"/>
      <c r="F42" s="137">
        <v>13.8</v>
      </c>
      <c r="G42" s="137">
        <v>5.8</v>
      </c>
      <c r="H42" s="137">
        <v>3.64</v>
      </c>
      <c r="I42" s="137">
        <v>121.96</v>
      </c>
    </row>
    <row r="43" spans="1:9" s="73" customFormat="1" ht="31.2">
      <c r="A43" s="404"/>
      <c r="B43" s="94" t="s">
        <v>154</v>
      </c>
      <c r="C43" s="135" t="s">
        <v>155</v>
      </c>
      <c r="D43" s="136">
        <v>155</v>
      </c>
      <c r="E43" s="137"/>
      <c r="F43" s="137">
        <v>3.24</v>
      </c>
      <c r="G43" s="137">
        <v>6.82</v>
      </c>
      <c r="H43" s="137">
        <v>22.25</v>
      </c>
      <c r="I43" s="137">
        <v>163.78</v>
      </c>
    </row>
    <row r="44" spans="1:9" ht="15.6">
      <c r="A44" s="404"/>
      <c r="B44" s="94" t="s">
        <v>135</v>
      </c>
      <c r="C44" s="120" t="s">
        <v>136</v>
      </c>
      <c r="D44" s="133">
        <v>200</v>
      </c>
      <c r="E44" s="134"/>
      <c r="F44" s="134">
        <v>0.59</v>
      </c>
      <c r="G44" s="134">
        <v>0.05</v>
      </c>
      <c r="H44" s="134">
        <v>18.579999999999998</v>
      </c>
      <c r="I44" s="134">
        <v>77.94</v>
      </c>
    </row>
    <row r="45" spans="1:9" ht="15.6">
      <c r="A45" s="404"/>
      <c r="B45" s="95"/>
      <c r="C45" s="120" t="s">
        <v>22</v>
      </c>
      <c r="D45" s="94">
        <v>40</v>
      </c>
      <c r="E45" s="95"/>
      <c r="F45" s="95">
        <v>3.16</v>
      </c>
      <c r="G45" s="96">
        <v>0.4</v>
      </c>
      <c r="H45" s="95">
        <v>19.32</v>
      </c>
      <c r="I45" s="94">
        <v>94</v>
      </c>
    </row>
    <row r="46" spans="1:9" ht="15.6">
      <c r="A46" s="404"/>
      <c r="B46" s="95"/>
      <c r="C46" s="120" t="s">
        <v>127</v>
      </c>
      <c r="D46" s="94">
        <v>50</v>
      </c>
      <c r="E46" s="95"/>
      <c r="F46" s="96">
        <v>3.3</v>
      </c>
      <c r="G46" s="96">
        <v>0.6</v>
      </c>
      <c r="H46" s="95">
        <v>19.829999999999998</v>
      </c>
      <c r="I46" s="94">
        <v>99</v>
      </c>
    </row>
    <row r="47" spans="1:9" ht="15.6">
      <c r="A47" s="404"/>
      <c r="B47" s="405" t="s">
        <v>128</v>
      </c>
      <c r="C47" s="405"/>
      <c r="D47" s="138">
        <v>795</v>
      </c>
      <c r="E47" s="139">
        <v>91.04</v>
      </c>
      <c r="F47" s="140">
        <f>SUM(F40:F46)</f>
        <v>26.350000000000005</v>
      </c>
      <c r="G47" s="140">
        <v>23.01</v>
      </c>
      <c r="H47" s="140">
        <f>SUM(H40:H46)</f>
        <v>94.899999999999991</v>
      </c>
      <c r="I47" s="140">
        <f>SUM(I40:I46)</f>
        <v>685.74</v>
      </c>
    </row>
    <row r="48" spans="1:9" ht="15.6">
      <c r="A48" s="404" t="s">
        <v>55</v>
      </c>
      <c r="B48" s="94" t="s">
        <v>129</v>
      </c>
      <c r="C48" s="120" t="s">
        <v>130</v>
      </c>
      <c r="D48" s="94">
        <v>60</v>
      </c>
      <c r="E48" s="95"/>
      <c r="F48" s="95">
        <v>1.01</v>
      </c>
      <c r="G48" s="96">
        <v>4.0999999999999996</v>
      </c>
      <c r="H48" s="95">
        <v>2.98</v>
      </c>
      <c r="I48" s="95">
        <v>53.15</v>
      </c>
    </row>
    <row r="49" spans="1:14" ht="31.2">
      <c r="A49" s="404"/>
      <c r="B49" s="94" t="s">
        <v>156</v>
      </c>
      <c r="C49" s="120" t="s">
        <v>157</v>
      </c>
      <c r="D49" s="94">
        <v>205</v>
      </c>
      <c r="E49" s="95"/>
      <c r="F49" s="95">
        <v>1.79</v>
      </c>
      <c r="G49" s="95">
        <v>6.03</v>
      </c>
      <c r="H49" s="95">
        <v>14.48</v>
      </c>
      <c r="I49" s="95">
        <v>119.65</v>
      </c>
    </row>
    <row r="50" spans="1:14" ht="15.6">
      <c r="A50" s="404"/>
      <c r="B50" s="95" t="s">
        <v>56</v>
      </c>
      <c r="C50" s="120" t="s">
        <v>57</v>
      </c>
      <c r="D50" s="94">
        <v>90</v>
      </c>
      <c r="E50" s="95"/>
      <c r="F50" s="95">
        <v>10.39</v>
      </c>
      <c r="G50" s="95">
        <v>8.8699999999999992</v>
      </c>
      <c r="H50" s="95">
        <v>1.76</v>
      </c>
      <c r="I50" s="95">
        <v>128.52000000000001</v>
      </c>
    </row>
    <row r="51" spans="1:14" ht="15.6">
      <c r="A51" s="404"/>
      <c r="B51" s="94" t="s">
        <v>18</v>
      </c>
      <c r="C51" s="120" t="s">
        <v>19</v>
      </c>
      <c r="D51" s="94">
        <v>150</v>
      </c>
      <c r="E51" s="95"/>
      <c r="F51" s="96">
        <v>6.6</v>
      </c>
      <c r="G51" s="95">
        <v>0.78</v>
      </c>
      <c r="H51" s="96">
        <v>42.3</v>
      </c>
      <c r="I51" s="96">
        <v>202.8</v>
      </c>
    </row>
    <row r="52" spans="1:14" ht="15.6">
      <c r="A52" s="404"/>
      <c r="B52" s="94" t="s">
        <v>125</v>
      </c>
      <c r="C52" s="120" t="s">
        <v>143</v>
      </c>
      <c r="D52" s="94">
        <v>200</v>
      </c>
      <c r="E52" s="95"/>
      <c r="F52" s="95">
        <v>0.16</v>
      </c>
      <c r="G52" s="95">
        <v>0.04</v>
      </c>
      <c r="H52" s="95">
        <v>15.42</v>
      </c>
      <c r="I52" s="96">
        <v>63.6</v>
      </c>
    </row>
    <row r="53" spans="1:14" ht="15.6">
      <c r="A53" s="404"/>
      <c r="B53" s="95"/>
      <c r="C53" s="120" t="s">
        <v>22</v>
      </c>
      <c r="D53" s="94">
        <v>40</v>
      </c>
      <c r="E53" s="95"/>
      <c r="F53" s="95">
        <v>3.16</v>
      </c>
      <c r="G53" s="96">
        <v>0.4</v>
      </c>
      <c r="H53" s="95">
        <v>19.32</v>
      </c>
      <c r="I53" s="94">
        <v>94</v>
      </c>
    </row>
    <row r="54" spans="1:14" ht="15.6">
      <c r="A54" s="404"/>
      <c r="B54" s="95"/>
      <c r="C54" s="120" t="s">
        <v>127</v>
      </c>
      <c r="D54" s="94">
        <v>50</v>
      </c>
      <c r="E54" s="95"/>
      <c r="F54" s="96">
        <v>3.3</v>
      </c>
      <c r="G54" s="96">
        <v>0.6</v>
      </c>
      <c r="H54" s="95">
        <v>19.829999999999998</v>
      </c>
      <c r="I54" s="94">
        <v>99</v>
      </c>
    </row>
    <row r="55" spans="1:14" ht="15.6">
      <c r="A55" s="404"/>
      <c r="B55" s="405" t="s">
        <v>128</v>
      </c>
      <c r="C55" s="405"/>
      <c r="D55" s="123">
        <v>795</v>
      </c>
      <c r="E55" s="124">
        <v>79.430000000000007</v>
      </c>
      <c r="F55" s="124">
        <f>SUM(F48:F54)</f>
        <v>26.41</v>
      </c>
      <c r="G55" s="124">
        <v>23.56</v>
      </c>
      <c r="H55" s="124">
        <f>SUM(H48:H54)</f>
        <v>116.08999999999999</v>
      </c>
      <c r="I55" s="124">
        <f>SUM(I48:I54)</f>
        <v>760.72</v>
      </c>
    </row>
    <row r="56" spans="1:14" ht="31.2">
      <c r="A56" s="404" t="s">
        <v>58</v>
      </c>
      <c r="B56" s="94" t="s">
        <v>158</v>
      </c>
      <c r="C56" s="120" t="s">
        <v>159</v>
      </c>
      <c r="D56" s="94">
        <v>60</v>
      </c>
      <c r="E56" s="95"/>
      <c r="F56" s="95">
        <v>1.89</v>
      </c>
      <c r="G56" s="95">
        <v>3.74</v>
      </c>
      <c r="H56" s="95">
        <v>7.12</v>
      </c>
      <c r="I56" s="95">
        <v>69.97</v>
      </c>
    </row>
    <row r="57" spans="1:14" ht="31.2">
      <c r="A57" s="404"/>
      <c r="B57" s="94" t="s">
        <v>160</v>
      </c>
      <c r="C57" s="120" t="s">
        <v>161</v>
      </c>
      <c r="D57" s="94">
        <v>205</v>
      </c>
      <c r="E57" s="95"/>
      <c r="F57" s="95">
        <v>2.0099999999999998</v>
      </c>
      <c r="G57" s="95">
        <v>4.01</v>
      </c>
      <c r="H57" s="95">
        <v>9.48</v>
      </c>
      <c r="I57" s="96">
        <v>82.6</v>
      </c>
    </row>
    <row r="58" spans="1:14" ht="15.6">
      <c r="A58" s="404"/>
      <c r="B58" s="10">
        <v>356</v>
      </c>
      <c r="C58" s="12" t="s">
        <v>59</v>
      </c>
      <c r="D58" s="10">
        <v>90</v>
      </c>
      <c r="E58" s="11"/>
      <c r="F58" s="11">
        <v>17.28</v>
      </c>
      <c r="G58" s="13">
        <v>14.9</v>
      </c>
      <c r="H58" s="11">
        <v>0.24</v>
      </c>
      <c r="I58" s="13">
        <v>244.5</v>
      </c>
      <c r="J58" s="141"/>
      <c r="K58" s="142"/>
      <c r="L58" s="142"/>
      <c r="M58" s="142"/>
      <c r="N58" s="142"/>
    </row>
    <row r="59" spans="1:14" ht="15.6">
      <c r="A59" s="404"/>
      <c r="B59" s="10" t="s">
        <v>60</v>
      </c>
      <c r="C59" s="12" t="s">
        <v>61</v>
      </c>
      <c r="D59" s="10">
        <v>150</v>
      </c>
      <c r="E59" s="11"/>
      <c r="F59" s="11">
        <v>3.47</v>
      </c>
      <c r="G59" s="11">
        <v>3.45</v>
      </c>
      <c r="H59" s="11">
        <v>31.61</v>
      </c>
      <c r="I59" s="11">
        <v>171.56</v>
      </c>
      <c r="J59" s="141"/>
      <c r="K59" s="142"/>
      <c r="L59" s="143"/>
      <c r="M59" s="142"/>
      <c r="N59" s="142"/>
    </row>
    <row r="60" spans="1:14" ht="15.6">
      <c r="A60" s="404"/>
      <c r="B60" s="95" t="s">
        <v>125</v>
      </c>
      <c r="C60" s="120" t="s">
        <v>162</v>
      </c>
      <c r="D60" s="94">
        <v>200</v>
      </c>
      <c r="E60" s="95"/>
      <c r="F60" s="95">
        <v>0.24</v>
      </c>
      <c r="G60" s="95">
        <v>0.13</v>
      </c>
      <c r="H60" s="95">
        <v>15.14</v>
      </c>
      <c r="I60" s="95">
        <v>64.06</v>
      </c>
    </row>
    <row r="61" spans="1:14" ht="15.6">
      <c r="A61" s="404"/>
      <c r="B61" s="95"/>
      <c r="C61" s="120" t="s">
        <v>22</v>
      </c>
      <c r="D61" s="94">
        <v>40</v>
      </c>
      <c r="E61" s="95"/>
      <c r="F61" s="95">
        <v>3.16</v>
      </c>
      <c r="G61" s="96">
        <v>0.4</v>
      </c>
      <c r="H61" s="95">
        <v>19.32</v>
      </c>
      <c r="I61" s="94">
        <v>94</v>
      </c>
    </row>
    <row r="62" spans="1:14" ht="15.6">
      <c r="A62" s="404"/>
      <c r="B62" s="95"/>
      <c r="C62" s="120" t="s">
        <v>127</v>
      </c>
      <c r="D62" s="94">
        <v>50</v>
      </c>
      <c r="E62" s="95"/>
      <c r="F62" s="96">
        <v>3.3</v>
      </c>
      <c r="G62" s="96">
        <v>0.6</v>
      </c>
      <c r="H62" s="95">
        <v>19.829999999999998</v>
      </c>
      <c r="I62" s="94">
        <v>99</v>
      </c>
    </row>
    <row r="63" spans="1:14" ht="15.6">
      <c r="A63" s="404"/>
      <c r="B63" s="405" t="s">
        <v>128</v>
      </c>
      <c r="C63" s="405"/>
      <c r="D63" s="123">
        <v>795</v>
      </c>
      <c r="E63" s="124">
        <v>105.33</v>
      </c>
      <c r="F63" s="124">
        <v>26.19</v>
      </c>
      <c r="G63" s="124">
        <v>25.92</v>
      </c>
      <c r="H63" s="124">
        <v>102.29</v>
      </c>
      <c r="I63" s="124">
        <v>754.37</v>
      </c>
    </row>
    <row r="64" spans="1:14" ht="15.6">
      <c r="A64" s="404" t="s">
        <v>62</v>
      </c>
      <c r="B64" s="94" t="s">
        <v>137</v>
      </c>
      <c r="C64" s="120" t="s">
        <v>138</v>
      </c>
      <c r="D64" s="94">
        <v>60</v>
      </c>
      <c r="E64" s="95"/>
      <c r="F64" s="96">
        <v>1.1000000000000001</v>
      </c>
      <c r="G64" s="95">
        <v>5.15</v>
      </c>
      <c r="H64" s="95">
        <v>7.67</v>
      </c>
      <c r="I64" s="95">
        <v>81.709999999999994</v>
      </c>
    </row>
    <row r="65" spans="1:9" ht="31.2">
      <c r="A65" s="404"/>
      <c r="B65" s="94" t="s">
        <v>163</v>
      </c>
      <c r="C65" s="120" t="s">
        <v>164</v>
      </c>
      <c r="D65" s="94">
        <v>205</v>
      </c>
      <c r="E65" s="95"/>
      <c r="F65" s="95">
        <v>1.95</v>
      </c>
      <c r="G65" s="95">
        <v>3.06</v>
      </c>
      <c r="H65" s="95">
        <v>13.54</v>
      </c>
      <c r="I65" s="95">
        <v>90.08</v>
      </c>
    </row>
    <row r="66" spans="1:9" ht="15.6">
      <c r="A66" s="404"/>
      <c r="B66" s="94" t="s">
        <v>165</v>
      </c>
      <c r="C66" s="120" t="s">
        <v>166</v>
      </c>
      <c r="D66" s="94">
        <v>90</v>
      </c>
      <c r="E66" s="95"/>
      <c r="F66" s="95">
        <v>13.59</v>
      </c>
      <c r="G66" s="95">
        <v>11.42</v>
      </c>
      <c r="H66" s="95">
        <v>3.41</v>
      </c>
      <c r="I66" s="95">
        <v>170.92</v>
      </c>
    </row>
    <row r="67" spans="1:9" ht="15.6">
      <c r="A67" s="404"/>
      <c r="B67" s="94" t="s">
        <v>45</v>
      </c>
      <c r="C67" s="120" t="s">
        <v>46</v>
      </c>
      <c r="D67" s="94">
        <v>150</v>
      </c>
      <c r="E67" s="95"/>
      <c r="F67" s="95">
        <v>6.34</v>
      </c>
      <c r="G67" s="95">
        <v>5.28</v>
      </c>
      <c r="H67" s="95">
        <v>28.62</v>
      </c>
      <c r="I67" s="95">
        <v>187.05</v>
      </c>
    </row>
    <row r="68" spans="1:9" ht="15.6">
      <c r="A68" s="404"/>
      <c r="B68" s="94" t="s">
        <v>167</v>
      </c>
      <c r="C68" s="120" t="s">
        <v>168</v>
      </c>
      <c r="D68" s="94">
        <v>200</v>
      </c>
      <c r="E68" s="95"/>
      <c r="F68" s="95">
        <v>0.53</v>
      </c>
      <c r="G68" s="95">
        <v>0.22</v>
      </c>
      <c r="H68" s="96">
        <v>18.600000000000001</v>
      </c>
      <c r="I68" s="95">
        <v>88.51</v>
      </c>
    </row>
    <row r="69" spans="1:9" ht="15.6">
      <c r="A69" s="404"/>
      <c r="B69" s="95"/>
      <c r="C69" s="120" t="s">
        <v>22</v>
      </c>
      <c r="D69" s="94">
        <v>40</v>
      </c>
      <c r="E69" s="95"/>
      <c r="F69" s="95">
        <v>3.16</v>
      </c>
      <c r="G69" s="96">
        <v>0.4</v>
      </c>
      <c r="H69" s="95">
        <v>19.32</v>
      </c>
      <c r="I69" s="94">
        <v>94</v>
      </c>
    </row>
    <row r="70" spans="1:9" ht="15.6">
      <c r="A70" s="404"/>
      <c r="B70" s="95"/>
      <c r="C70" s="120" t="s">
        <v>127</v>
      </c>
      <c r="D70" s="94">
        <v>50</v>
      </c>
      <c r="E70" s="95"/>
      <c r="F70" s="96">
        <v>3.3</v>
      </c>
      <c r="G70" s="96">
        <v>0.6</v>
      </c>
      <c r="H70" s="95">
        <v>19.829999999999998</v>
      </c>
      <c r="I70" s="94">
        <v>99</v>
      </c>
    </row>
    <row r="71" spans="1:9" ht="15.6">
      <c r="A71" s="404"/>
      <c r="B71" s="405" t="s">
        <v>128</v>
      </c>
      <c r="C71" s="405"/>
      <c r="D71" s="123">
        <v>795</v>
      </c>
      <c r="E71" s="124">
        <v>83.32</v>
      </c>
      <c r="F71" s="124">
        <f>SUM(F64:F70)</f>
        <v>29.970000000000002</v>
      </c>
      <c r="G71" s="124">
        <f>SUM(G64:G70)</f>
        <v>26.130000000000003</v>
      </c>
      <c r="H71" s="124">
        <f>SUM(H64:H70)</f>
        <v>110.99</v>
      </c>
      <c r="I71" s="124">
        <f>SUM(I64:I70)</f>
        <v>811.27</v>
      </c>
    </row>
    <row r="72" spans="1:9" ht="15.6">
      <c r="A72" s="404" t="s">
        <v>66</v>
      </c>
      <c r="B72" s="94" t="s">
        <v>169</v>
      </c>
      <c r="C72" s="120" t="s">
        <v>170</v>
      </c>
      <c r="D72" s="94">
        <v>60</v>
      </c>
      <c r="E72" s="95"/>
      <c r="F72" s="95">
        <v>1.05</v>
      </c>
      <c r="G72" s="95">
        <v>5.12</v>
      </c>
      <c r="H72" s="95">
        <v>5.64</v>
      </c>
      <c r="I72" s="95">
        <v>73.319999999999993</v>
      </c>
    </row>
    <row r="73" spans="1:9" ht="31.2">
      <c r="A73" s="404"/>
      <c r="B73" s="94" t="s">
        <v>121</v>
      </c>
      <c r="C73" s="120" t="s">
        <v>122</v>
      </c>
      <c r="D73" s="94">
        <v>205</v>
      </c>
      <c r="E73" s="95"/>
      <c r="F73" s="95">
        <v>1.53</v>
      </c>
      <c r="G73" s="96">
        <v>4.9000000000000004</v>
      </c>
      <c r="H73" s="95">
        <v>7.94</v>
      </c>
      <c r="I73" s="95">
        <v>82.42</v>
      </c>
    </row>
    <row r="74" spans="1:9" ht="15.6">
      <c r="A74" s="404"/>
      <c r="B74" s="94" t="s">
        <v>84</v>
      </c>
      <c r="C74" s="120" t="s">
        <v>171</v>
      </c>
      <c r="D74" s="94">
        <v>90</v>
      </c>
      <c r="E74" s="95"/>
      <c r="F74" s="95">
        <v>11.49</v>
      </c>
      <c r="G74" s="95">
        <v>13.42</v>
      </c>
      <c r="H74" s="95">
        <v>10.85</v>
      </c>
      <c r="I74" s="95">
        <v>211.77</v>
      </c>
    </row>
    <row r="75" spans="1:9" ht="31.2">
      <c r="A75" s="404"/>
      <c r="B75" s="17" t="s">
        <v>37</v>
      </c>
      <c r="C75" s="18" t="s">
        <v>172</v>
      </c>
      <c r="D75" s="19">
        <v>155</v>
      </c>
      <c r="E75" s="17"/>
      <c r="F75" s="17">
        <v>3.45</v>
      </c>
      <c r="G75" s="17">
        <v>4.1900000000000004</v>
      </c>
      <c r="H75" s="17">
        <v>18.96</v>
      </c>
      <c r="I75" s="17">
        <f>H75*4+G75*9+F75*4</f>
        <v>127.35000000000001</v>
      </c>
    </row>
    <row r="76" spans="1:9" ht="15.6">
      <c r="A76" s="404"/>
      <c r="B76" s="94" t="s">
        <v>125</v>
      </c>
      <c r="C76" s="120" t="s">
        <v>143</v>
      </c>
      <c r="D76" s="94">
        <v>200</v>
      </c>
      <c r="E76" s="95"/>
      <c r="F76" s="95">
        <v>0.16</v>
      </c>
      <c r="G76" s="95">
        <v>0.04</v>
      </c>
      <c r="H76" s="95">
        <v>15.42</v>
      </c>
      <c r="I76" s="96">
        <v>63.6</v>
      </c>
    </row>
    <row r="77" spans="1:9" ht="15.6">
      <c r="A77" s="404"/>
      <c r="B77" s="95"/>
      <c r="C77" s="120" t="s">
        <v>22</v>
      </c>
      <c r="D77" s="94">
        <v>40</v>
      </c>
      <c r="E77" s="95"/>
      <c r="F77" s="95">
        <v>3.16</v>
      </c>
      <c r="G77" s="96">
        <v>0.4</v>
      </c>
      <c r="H77" s="95">
        <v>19.32</v>
      </c>
      <c r="I77" s="94">
        <v>94</v>
      </c>
    </row>
    <row r="78" spans="1:9" ht="15.6">
      <c r="A78" s="404"/>
      <c r="B78" s="95"/>
      <c r="C78" s="120" t="s">
        <v>127</v>
      </c>
      <c r="D78" s="94">
        <v>50</v>
      </c>
      <c r="E78" s="95"/>
      <c r="F78" s="96">
        <v>3.3</v>
      </c>
      <c r="G78" s="96">
        <v>0.6</v>
      </c>
      <c r="H78" s="95">
        <v>19.829999999999998</v>
      </c>
      <c r="I78" s="94">
        <v>99</v>
      </c>
    </row>
    <row r="79" spans="1:9" ht="15.6">
      <c r="A79" s="404"/>
      <c r="B79" s="405" t="s">
        <v>128</v>
      </c>
      <c r="C79" s="405"/>
      <c r="D79" s="123">
        <f>SUM(D72:D78)</f>
        <v>800</v>
      </c>
      <c r="E79" s="124">
        <v>82.95</v>
      </c>
      <c r="F79" s="124">
        <f>SUM(F72:F78)</f>
        <v>24.14</v>
      </c>
      <c r="G79" s="124">
        <f>SUM(G72:G78)</f>
        <v>28.669999999999998</v>
      </c>
      <c r="H79" s="124">
        <f>SUM(H72:H78)</f>
        <v>97.96</v>
      </c>
      <c r="I79" s="124">
        <f>SUM(I72:I78)</f>
        <v>751.46</v>
      </c>
    </row>
    <row r="80" spans="1:9" ht="15.6">
      <c r="A80" s="404" t="s">
        <v>69</v>
      </c>
      <c r="B80" s="17" t="s">
        <v>173</v>
      </c>
      <c r="C80" s="18" t="s">
        <v>174</v>
      </c>
      <c r="D80" s="19">
        <v>60</v>
      </c>
      <c r="E80" s="17"/>
      <c r="F80" s="17">
        <v>1.26</v>
      </c>
      <c r="G80" s="17">
        <v>3.08</v>
      </c>
      <c r="H80" s="17">
        <v>4.46</v>
      </c>
      <c r="I80" s="17">
        <f>H80*4+G80*9+F80*4</f>
        <v>50.6</v>
      </c>
    </row>
    <row r="81" spans="1:9" ht="31.2">
      <c r="A81" s="404"/>
      <c r="B81" s="94" t="s">
        <v>146</v>
      </c>
      <c r="C81" s="120" t="s">
        <v>140</v>
      </c>
      <c r="D81" s="94">
        <v>200</v>
      </c>
      <c r="E81" s="95"/>
      <c r="F81" s="96">
        <v>4.7</v>
      </c>
      <c r="G81" s="95">
        <v>4.3</v>
      </c>
      <c r="H81" s="95">
        <v>15.42</v>
      </c>
      <c r="I81" s="96">
        <v>102.7</v>
      </c>
    </row>
    <row r="82" spans="1:9" ht="31.2">
      <c r="A82" s="404"/>
      <c r="B82" s="94" t="s">
        <v>70</v>
      </c>
      <c r="C82" s="120" t="s">
        <v>175</v>
      </c>
      <c r="D82" s="94">
        <v>95</v>
      </c>
      <c r="E82" s="95"/>
      <c r="F82" s="96">
        <v>12.74</v>
      </c>
      <c r="G82" s="95">
        <v>8.56</v>
      </c>
      <c r="H82" s="95">
        <v>10.92</v>
      </c>
      <c r="I82" s="95">
        <v>169.3</v>
      </c>
    </row>
    <row r="83" spans="1:9" ht="15.6">
      <c r="A83" s="404"/>
      <c r="B83" s="94" t="s">
        <v>72</v>
      </c>
      <c r="C83" s="120" t="s">
        <v>73</v>
      </c>
      <c r="D83" s="94">
        <v>150</v>
      </c>
      <c r="E83" s="95"/>
      <c r="F83" s="95">
        <v>3.68</v>
      </c>
      <c r="G83" s="95">
        <v>5.09</v>
      </c>
      <c r="H83" s="95">
        <v>29.07</v>
      </c>
      <c r="I83" s="95">
        <v>176.52</v>
      </c>
    </row>
    <row r="84" spans="1:9" ht="15.6">
      <c r="A84" s="404"/>
      <c r="B84" s="95" t="s">
        <v>125</v>
      </c>
      <c r="C84" s="120" t="s">
        <v>126</v>
      </c>
      <c r="D84" s="94">
        <v>200</v>
      </c>
      <c r="E84" s="95"/>
      <c r="F84" s="95">
        <v>0.16</v>
      </c>
      <c r="G84" s="95">
        <v>0.16</v>
      </c>
      <c r="H84" s="96">
        <v>14.9</v>
      </c>
      <c r="I84" s="95">
        <v>62.69</v>
      </c>
    </row>
    <row r="85" spans="1:9" ht="15.6">
      <c r="A85" s="404"/>
      <c r="B85" s="95"/>
      <c r="C85" s="120" t="s">
        <v>22</v>
      </c>
      <c r="D85" s="94">
        <v>40</v>
      </c>
      <c r="E85" s="95"/>
      <c r="F85" s="95">
        <v>3.16</v>
      </c>
      <c r="G85" s="96">
        <v>0.4</v>
      </c>
      <c r="H85" s="95">
        <v>19.32</v>
      </c>
      <c r="I85" s="94">
        <v>94</v>
      </c>
    </row>
    <row r="86" spans="1:9" ht="15.6">
      <c r="A86" s="404"/>
      <c r="B86" s="95"/>
      <c r="C86" s="120" t="s">
        <v>127</v>
      </c>
      <c r="D86" s="94">
        <v>50</v>
      </c>
      <c r="E86" s="95"/>
      <c r="F86" s="96">
        <v>3.3</v>
      </c>
      <c r="G86" s="96">
        <v>0.6</v>
      </c>
      <c r="H86" s="95">
        <v>19.829999999999998</v>
      </c>
      <c r="I86" s="94">
        <v>99</v>
      </c>
    </row>
    <row r="87" spans="1:9" ht="15.6">
      <c r="A87" s="404"/>
      <c r="B87" s="405" t="s">
        <v>128</v>
      </c>
      <c r="C87" s="405"/>
      <c r="D87" s="123">
        <v>795</v>
      </c>
      <c r="E87" s="124">
        <v>85.99</v>
      </c>
      <c r="F87" s="124">
        <f>SUM(F80:F86)</f>
        <v>29</v>
      </c>
      <c r="G87" s="124">
        <f>SUM(G80:G86)</f>
        <v>22.19</v>
      </c>
      <c r="H87" s="124">
        <f>SUM(H80:H86)</f>
        <v>113.92</v>
      </c>
      <c r="I87" s="124">
        <f>SUM(I80:I86)</f>
        <v>754.81</v>
      </c>
    </row>
    <row r="88" spans="1:9" ht="15.6">
      <c r="A88" s="404" t="s">
        <v>76</v>
      </c>
      <c r="B88" s="94" t="s">
        <v>129</v>
      </c>
      <c r="C88" s="120" t="s">
        <v>130</v>
      </c>
      <c r="D88" s="94">
        <v>60</v>
      </c>
      <c r="E88" s="95"/>
      <c r="F88" s="95">
        <v>1.01</v>
      </c>
      <c r="G88" s="96">
        <v>4.0999999999999996</v>
      </c>
      <c r="H88" s="95">
        <v>2.98</v>
      </c>
      <c r="I88" s="95">
        <v>53.15</v>
      </c>
    </row>
    <row r="89" spans="1:9" ht="31.2">
      <c r="A89" s="404"/>
      <c r="B89" s="94" t="s">
        <v>131</v>
      </c>
      <c r="C89" s="120" t="s">
        <v>132</v>
      </c>
      <c r="D89" s="94">
        <v>200</v>
      </c>
      <c r="E89" s="95"/>
      <c r="F89" s="95">
        <v>2.12</v>
      </c>
      <c r="G89" s="96">
        <v>5.3</v>
      </c>
      <c r="H89" s="95">
        <v>14.64</v>
      </c>
      <c r="I89" s="95">
        <v>115.11</v>
      </c>
    </row>
    <row r="90" spans="1:9" ht="15.6">
      <c r="A90" s="404"/>
      <c r="B90" s="94" t="s">
        <v>176</v>
      </c>
      <c r="C90" s="120" t="s">
        <v>177</v>
      </c>
      <c r="D90" s="94">
        <v>90</v>
      </c>
      <c r="E90" s="95"/>
      <c r="F90" s="95">
        <v>11.39</v>
      </c>
      <c r="G90" s="95">
        <v>9.85</v>
      </c>
      <c r="H90" s="95">
        <v>3.41</v>
      </c>
      <c r="I90" s="95">
        <v>145.72</v>
      </c>
    </row>
    <row r="91" spans="1:9" ht="15.6">
      <c r="A91" s="404"/>
      <c r="B91" s="94" t="s">
        <v>45</v>
      </c>
      <c r="C91" s="120" t="s">
        <v>46</v>
      </c>
      <c r="D91" s="94">
        <v>150</v>
      </c>
      <c r="E91" s="95"/>
      <c r="F91" s="95">
        <v>6.34</v>
      </c>
      <c r="G91" s="95">
        <v>5.28</v>
      </c>
      <c r="H91" s="95">
        <v>28.62</v>
      </c>
      <c r="I91" s="95">
        <v>187.05</v>
      </c>
    </row>
    <row r="92" spans="1:9" ht="15.6">
      <c r="A92" s="404"/>
      <c r="B92" s="94" t="s">
        <v>135</v>
      </c>
      <c r="C92" s="120" t="s">
        <v>136</v>
      </c>
      <c r="D92" s="94">
        <v>200</v>
      </c>
      <c r="E92" s="95"/>
      <c r="F92" s="95">
        <v>0.59</v>
      </c>
      <c r="G92" s="95">
        <v>0.05</v>
      </c>
      <c r="H92" s="95">
        <v>18.579999999999998</v>
      </c>
      <c r="I92" s="95">
        <v>77.94</v>
      </c>
    </row>
    <row r="93" spans="1:9" ht="15.6">
      <c r="A93" s="404"/>
      <c r="B93" s="95"/>
      <c r="C93" s="120" t="s">
        <v>22</v>
      </c>
      <c r="D93" s="94">
        <v>40</v>
      </c>
      <c r="E93" s="95"/>
      <c r="F93" s="95">
        <v>3.16</v>
      </c>
      <c r="G93" s="96">
        <v>0.4</v>
      </c>
      <c r="H93" s="95">
        <v>19.32</v>
      </c>
      <c r="I93" s="94">
        <v>94</v>
      </c>
    </row>
    <row r="94" spans="1:9" ht="15.6">
      <c r="A94" s="404"/>
      <c r="B94" s="95"/>
      <c r="C94" s="120" t="s">
        <v>127</v>
      </c>
      <c r="D94" s="94">
        <v>50</v>
      </c>
      <c r="E94" s="95"/>
      <c r="F94" s="96">
        <v>3.3</v>
      </c>
      <c r="G94" s="96">
        <v>0.6</v>
      </c>
      <c r="H94" s="95">
        <v>19.829999999999998</v>
      </c>
      <c r="I94" s="94">
        <v>99</v>
      </c>
    </row>
    <row r="95" spans="1:9" ht="15.6">
      <c r="A95" s="404"/>
      <c r="B95" s="405" t="s">
        <v>128</v>
      </c>
      <c r="C95" s="405"/>
      <c r="D95" s="123">
        <v>790</v>
      </c>
      <c r="E95" s="124">
        <v>57.94</v>
      </c>
      <c r="F95" s="124">
        <f>SUM(F88:F94)</f>
        <v>27.91</v>
      </c>
      <c r="G95" s="124">
        <f>SUM(G88:G94)</f>
        <v>25.580000000000002</v>
      </c>
      <c r="H95" s="124">
        <f>SUM(H88:H94)</f>
        <v>107.38000000000001</v>
      </c>
      <c r="I95" s="124">
        <f>SUM(I88:I94)</f>
        <v>771.97</v>
      </c>
    </row>
    <row r="96" spans="1:9" ht="15.6">
      <c r="A96" s="404" t="s">
        <v>78</v>
      </c>
      <c r="B96" s="125" t="s">
        <v>144</v>
      </c>
      <c r="C96" s="33" t="s">
        <v>145</v>
      </c>
      <c r="D96" s="127">
        <v>60</v>
      </c>
      <c r="E96" s="128"/>
      <c r="F96" s="128">
        <v>1.66</v>
      </c>
      <c r="G96" s="128">
        <v>4.5</v>
      </c>
      <c r="H96" s="128">
        <v>7.01</v>
      </c>
      <c r="I96" s="128">
        <f>H96*4+G96*9+F96*4</f>
        <v>75.179999999999993</v>
      </c>
    </row>
    <row r="97" spans="1:9" s="73" customFormat="1" ht="25.65" customHeight="1">
      <c r="A97" s="404"/>
      <c r="B97" s="94" t="s">
        <v>156</v>
      </c>
      <c r="C97" s="135" t="s">
        <v>178</v>
      </c>
      <c r="D97" s="94">
        <v>205</v>
      </c>
      <c r="E97" s="95"/>
      <c r="F97" s="95">
        <v>1.79</v>
      </c>
      <c r="G97" s="95">
        <v>6.03</v>
      </c>
      <c r="H97" s="95">
        <v>14.48</v>
      </c>
      <c r="I97" s="95">
        <v>119.65</v>
      </c>
    </row>
    <row r="98" spans="1:9" ht="20.7" customHeight="1">
      <c r="A98" s="404"/>
      <c r="B98" s="95" t="s">
        <v>16</v>
      </c>
      <c r="C98" s="120" t="s">
        <v>123</v>
      </c>
      <c r="D98" s="94">
        <v>90</v>
      </c>
      <c r="E98" s="95"/>
      <c r="F98" s="38">
        <v>19.57</v>
      </c>
      <c r="G98" s="38">
        <v>9.4499999999999993</v>
      </c>
      <c r="H98" s="121">
        <v>5.08</v>
      </c>
      <c r="I98" s="38">
        <f>H98*4+G98*9+F98*4</f>
        <v>183.65</v>
      </c>
    </row>
    <row r="99" spans="1:9" ht="31.2">
      <c r="A99" s="404"/>
      <c r="B99" s="94" t="s">
        <v>18</v>
      </c>
      <c r="C99" s="122" t="s">
        <v>124</v>
      </c>
      <c r="D99" s="37">
        <v>155</v>
      </c>
      <c r="E99" s="38"/>
      <c r="F99" s="39">
        <v>6.2</v>
      </c>
      <c r="G99" s="38">
        <v>4.58</v>
      </c>
      <c r="H99" s="39">
        <v>42.3</v>
      </c>
      <c r="I99" s="38">
        <f>H99*4+G99*9+F99*4</f>
        <v>235.22</v>
      </c>
    </row>
    <row r="100" spans="1:9" ht="15.6">
      <c r="A100" s="404"/>
      <c r="B100" s="94" t="s">
        <v>125</v>
      </c>
      <c r="C100" s="120" t="s">
        <v>143</v>
      </c>
      <c r="D100" s="94">
        <v>200</v>
      </c>
      <c r="E100" s="95"/>
      <c r="F100" s="95">
        <v>0.16</v>
      </c>
      <c r="G100" s="95">
        <v>0.04</v>
      </c>
      <c r="H100" s="95">
        <v>15.42</v>
      </c>
      <c r="I100" s="96">
        <v>63.6</v>
      </c>
    </row>
    <row r="101" spans="1:9" ht="15.6">
      <c r="A101" s="404"/>
      <c r="B101" s="95"/>
      <c r="C101" s="120" t="s">
        <v>22</v>
      </c>
      <c r="D101" s="94">
        <v>40</v>
      </c>
      <c r="E101" s="95"/>
      <c r="F101" s="95">
        <v>3.16</v>
      </c>
      <c r="G101" s="96">
        <v>0.4</v>
      </c>
      <c r="H101" s="95">
        <v>19.32</v>
      </c>
      <c r="I101" s="94">
        <v>94</v>
      </c>
    </row>
    <row r="102" spans="1:9" ht="15.6">
      <c r="A102" s="404"/>
      <c r="B102" s="95"/>
      <c r="C102" s="120" t="s">
        <v>127</v>
      </c>
      <c r="D102" s="94">
        <v>50</v>
      </c>
      <c r="E102" s="95"/>
      <c r="F102" s="96">
        <v>3.3</v>
      </c>
      <c r="G102" s="96">
        <v>0.6</v>
      </c>
      <c r="H102" s="95">
        <v>19.829999999999998</v>
      </c>
      <c r="I102" s="94">
        <v>99</v>
      </c>
    </row>
    <row r="103" spans="1:9" ht="15.6">
      <c r="A103" s="404"/>
      <c r="B103" s="405" t="s">
        <v>128</v>
      </c>
      <c r="C103" s="405"/>
      <c r="D103" s="123">
        <f>SUM(D96:D102)</f>
        <v>800</v>
      </c>
      <c r="E103" s="124">
        <v>74.150000000000006</v>
      </c>
      <c r="F103" s="124">
        <f>SUM(F96:F102)</f>
        <v>35.839999999999996</v>
      </c>
      <c r="G103" s="124">
        <f>SUM(G96:G102)</f>
        <v>25.6</v>
      </c>
      <c r="H103" s="124">
        <f>SUM(H96:H102)</f>
        <v>123.44000000000001</v>
      </c>
      <c r="I103" s="124">
        <f>SUM(I96:I102)</f>
        <v>870.30000000000007</v>
      </c>
    </row>
    <row r="104" spans="1:9" ht="31.2">
      <c r="A104" s="404" t="s">
        <v>80</v>
      </c>
      <c r="B104" s="94" t="s">
        <v>179</v>
      </c>
      <c r="C104" s="120" t="s">
        <v>180</v>
      </c>
      <c r="D104" s="94">
        <v>60</v>
      </c>
      <c r="E104" s="95"/>
      <c r="F104" s="96">
        <v>2.6</v>
      </c>
      <c r="G104" s="95">
        <v>4.6500000000000004</v>
      </c>
      <c r="H104" s="95">
        <v>4.88</v>
      </c>
      <c r="I104" s="95">
        <v>73.92</v>
      </c>
    </row>
    <row r="105" spans="1:9" ht="31.2">
      <c r="A105" s="404"/>
      <c r="B105" s="94" t="s">
        <v>160</v>
      </c>
      <c r="C105" s="120" t="s">
        <v>161</v>
      </c>
      <c r="D105" s="94">
        <v>205</v>
      </c>
      <c r="E105" s="95"/>
      <c r="F105" s="95">
        <v>2.0099999999999998</v>
      </c>
      <c r="G105" s="95">
        <v>4.01</v>
      </c>
      <c r="H105" s="95">
        <v>9.48</v>
      </c>
      <c r="I105" s="96">
        <v>82.6</v>
      </c>
    </row>
    <row r="106" spans="1:9" ht="33.9" customHeight="1">
      <c r="A106" s="404"/>
      <c r="B106" s="94" t="s">
        <v>84</v>
      </c>
      <c r="C106" s="120" t="s">
        <v>181</v>
      </c>
      <c r="D106" s="94">
        <v>95</v>
      </c>
      <c r="E106" s="95"/>
      <c r="F106" s="95">
        <v>11.53</v>
      </c>
      <c r="G106" s="95">
        <v>17.05</v>
      </c>
      <c r="H106" s="95">
        <v>10.92</v>
      </c>
      <c r="I106" s="95">
        <v>244.82</v>
      </c>
    </row>
    <row r="107" spans="1:9" ht="31.2">
      <c r="A107" s="404"/>
      <c r="B107" s="94">
        <v>487</v>
      </c>
      <c r="C107" s="120" t="s">
        <v>134</v>
      </c>
      <c r="D107" s="94">
        <v>150</v>
      </c>
      <c r="E107" s="95"/>
      <c r="F107" s="95">
        <v>3.17</v>
      </c>
      <c r="G107" s="96">
        <v>3.54</v>
      </c>
      <c r="H107" s="95">
        <v>24.617999999999999</v>
      </c>
      <c r="I107" s="95">
        <v>143.143</v>
      </c>
    </row>
    <row r="108" spans="1:9" ht="15.6">
      <c r="A108" s="404"/>
      <c r="B108" s="95" t="s">
        <v>125</v>
      </c>
      <c r="C108" s="120" t="s">
        <v>126</v>
      </c>
      <c r="D108" s="94">
        <v>200</v>
      </c>
      <c r="E108" s="95"/>
      <c r="F108" s="95">
        <v>0.16</v>
      </c>
      <c r="G108" s="95">
        <v>0.16</v>
      </c>
      <c r="H108" s="96">
        <v>14.9</v>
      </c>
      <c r="I108" s="95">
        <v>62.69</v>
      </c>
    </row>
    <row r="109" spans="1:9" ht="15.6">
      <c r="A109" s="404"/>
      <c r="B109" s="95"/>
      <c r="C109" s="120" t="s">
        <v>22</v>
      </c>
      <c r="D109" s="94">
        <v>40</v>
      </c>
      <c r="E109" s="95"/>
      <c r="F109" s="95">
        <v>3.16</v>
      </c>
      <c r="G109" s="96">
        <v>0.4</v>
      </c>
      <c r="H109" s="95">
        <v>19.32</v>
      </c>
      <c r="I109" s="94">
        <v>94</v>
      </c>
    </row>
    <row r="110" spans="1:9" ht="15.6">
      <c r="A110" s="404"/>
      <c r="B110" s="95"/>
      <c r="C110" s="120" t="s">
        <v>127</v>
      </c>
      <c r="D110" s="94">
        <v>50</v>
      </c>
      <c r="E110" s="95"/>
      <c r="F110" s="96">
        <v>3.3</v>
      </c>
      <c r="G110" s="96">
        <v>0.6</v>
      </c>
      <c r="H110" s="95">
        <v>19.829999999999998</v>
      </c>
      <c r="I110" s="94">
        <v>99</v>
      </c>
    </row>
    <row r="111" spans="1:9" ht="15.6">
      <c r="A111" s="404"/>
      <c r="B111" s="405" t="s">
        <v>128</v>
      </c>
      <c r="C111" s="405"/>
      <c r="D111" s="123">
        <f>SUM(D104:D110)</f>
        <v>800</v>
      </c>
      <c r="E111" s="124">
        <v>84.35</v>
      </c>
      <c r="F111" s="124">
        <f>SUM(F104:F110)</f>
        <v>25.930000000000003</v>
      </c>
      <c r="G111" s="124">
        <f>SUM(G104:G110)</f>
        <v>30.41</v>
      </c>
      <c r="H111" s="124">
        <f>SUM(H104:H110)</f>
        <v>103.94799999999999</v>
      </c>
      <c r="I111" s="124">
        <f>SUM(I104:I110)</f>
        <v>800.173</v>
      </c>
    </row>
    <row r="112" spans="1:9" ht="15.6">
      <c r="A112" s="404" t="s">
        <v>83</v>
      </c>
      <c r="B112" s="94" t="s">
        <v>129</v>
      </c>
      <c r="C112" s="120" t="s">
        <v>130</v>
      </c>
      <c r="D112" s="94">
        <v>60</v>
      </c>
      <c r="E112" s="95"/>
      <c r="F112" s="95">
        <v>1.01</v>
      </c>
      <c r="G112" s="96">
        <v>4.0999999999999996</v>
      </c>
      <c r="H112" s="95">
        <v>2.98</v>
      </c>
      <c r="I112" s="95">
        <v>53.15</v>
      </c>
    </row>
    <row r="113" spans="1:9" ht="31.2">
      <c r="A113" s="404"/>
      <c r="B113" s="94" t="s">
        <v>146</v>
      </c>
      <c r="C113" s="120" t="s">
        <v>147</v>
      </c>
      <c r="D113" s="94">
        <v>200</v>
      </c>
      <c r="E113" s="95"/>
      <c r="F113" s="96">
        <v>4.7</v>
      </c>
      <c r="G113" s="95">
        <v>2.44</v>
      </c>
      <c r="H113" s="95">
        <v>15.42</v>
      </c>
      <c r="I113" s="96">
        <v>102.7</v>
      </c>
    </row>
    <row r="114" spans="1:9" ht="15.6">
      <c r="A114" s="404"/>
      <c r="B114" s="94" t="s">
        <v>84</v>
      </c>
      <c r="C114" s="120" t="s">
        <v>133</v>
      </c>
      <c r="D114" s="94">
        <v>90</v>
      </c>
      <c r="E114" s="95"/>
      <c r="F114" s="95">
        <v>13.24</v>
      </c>
      <c r="G114" s="95">
        <v>10.86</v>
      </c>
      <c r="H114" s="96">
        <v>12.6</v>
      </c>
      <c r="I114" s="95">
        <v>201.29</v>
      </c>
    </row>
    <row r="115" spans="1:9" ht="31.2">
      <c r="A115" s="404"/>
      <c r="B115" s="38" t="s">
        <v>37</v>
      </c>
      <c r="C115" s="122" t="s">
        <v>182</v>
      </c>
      <c r="D115" s="37">
        <v>155</v>
      </c>
      <c r="E115" s="38"/>
      <c r="F115" s="38">
        <v>3.45</v>
      </c>
      <c r="G115" s="38">
        <v>4.1900000000000004</v>
      </c>
      <c r="H115" s="38">
        <v>18.96</v>
      </c>
      <c r="I115" s="38">
        <f>H115*4+G115*9+F115*4</f>
        <v>127.35000000000001</v>
      </c>
    </row>
    <row r="116" spans="1:9" ht="15.6">
      <c r="A116" s="404"/>
      <c r="B116" s="94" t="s">
        <v>135</v>
      </c>
      <c r="C116" s="120" t="s">
        <v>136</v>
      </c>
      <c r="D116" s="94">
        <v>200</v>
      </c>
      <c r="E116" s="95"/>
      <c r="F116" s="95">
        <v>0.59</v>
      </c>
      <c r="G116" s="95">
        <v>0.05</v>
      </c>
      <c r="H116" s="95">
        <v>18.579999999999998</v>
      </c>
      <c r="I116" s="95">
        <v>77.94</v>
      </c>
    </row>
    <row r="117" spans="1:9" ht="15.6">
      <c r="A117" s="404"/>
      <c r="B117" s="95"/>
      <c r="C117" s="120" t="s">
        <v>22</v>
      </c>
      <c r="D117" s="94">
        <v>40</v>
      </c>
      <c r="E117" s="95"/>
      <c r="F117" s="95">
        <v>3.16</v>
      </c>
      <c r="G117" s="96">
        <v>0.4</v>
      </c>
      <c r="H117" s="95">
        <v>19.32</v>
      </c>
      <c r="I117" s="94">
        <v>94</v>
      </c>
    </row>
    <row r="118" spans="1:9" ht="15.6">
      <c r="A118" s="404"/>
      <c r="B118" s="95"/>
      <c r="C118" s="120" t="s">
        <v>127</v>
      </c>
      <c r="D118" s="94">
        <v>50</v>
      </c>
      <c r="E118" s="95"/>
      <c r="F118" s="96">
        <v>3.3</v>
      </c>
      <c r="G118" s="96">
        <v>0.6</v>
      </c>
      <c r="H118" s="95">
        <v>19.829999999999998</v>
      </c>
      <c r="I118" s="94">
        <v>99</v>
      </c>
    </row>
    <row r="119" spans="1:9" ht="15.6">
      <c r="A119" s="404"/>
      <c r="B119" s="405" t="s">
        <v>128</v>
      </c>
      <c r="C119" s="405"/>
      <c r="D119" s="123">
        <v>795</v>
      </c>
      <c r="E119" s="124">
        <v>78.760000000000005</v>
      </c>
      <c r="F119" s="124">
        <v>28.06</v>
      </c>
      <c r="G119" s="124">
        <v>25.31</v>
      </c>
      <c r="H119" s="124">
        <v>111.61</v>
      </c>
      <c r="I119" s="124">
        <v>789.39</v>
      </c>
    </row>
    <row r="120" spans="1:9" ht="31.2">
      <c r="A120" s="404" t="s">
        <v>87</v>
      </c>
      <c r="B120" s="94" t="s">
        <v>158</v>
      </c>
      <c r="C120" s="120" t="s">
        <v>159</v>
      </c>
      <c r="D120" s="94">
        <v>60</v>
      </c>
      <c r="E120" s="95"/>
      <c r="F120" s="95">
        <v>1.89</v>
      </c>
      <c r="G120" s="95">
        <v>3.74</v>
      </c>
      <c r="H120" s="95">
        <v>7.12</v>
      </c>
      <c r="I120" s="95">
        <v>69.97</v>
      </c>
    </row>
    <row r="121" spans="1:9" ht="31.2">
      <c r="A121" s="404"/>
      <c r="B121" s="94" t="s">
        <v>121</v>
      </c>
      <c r="C121" s="120" t="s">
        <v>122</v>
      </c>
      <c r="D121" s="133">
        <v>205</v>
      </c>
      <c r="E121" s="134"/>
      <c r="F121" s="134">
        <v>1.53</v>
      </c>
      <c r="G121" s="144">
        <v>4.9000000000000004</v>
      </c>
      <c r="H121" s="134">
        <v>7.94</v>
      </c>
      <c r="I121" s="134">
        <v>82.42</v>
      </c>
    </row>
    <row r="122" spans="1:9" ht="15.6">
      <c r="A122" s="404"/>
      <c r="B122" s="94" t="s">
        <v>152</v>
      </c>
      <c r="C122" s="135" t="s">
        <v>153</v>
      </c>
      <c r="D122" s="136">
        <v>90</v>
      </c>
      <c r="E122" s="137"/>
      <c r="F122" s="137">
        <v>13.8</v>
      </c>
      <c r="G122" s="137">
        <v>5.8</v>
      </c>
      <c r="H122" s="137">
        <v>3.64</v>
      </c>
      <c r="I122" s="137">
        <v>121.96</v>
      </c>
    </row>
    <row r="123" spans="1:9" ht="31.2">
      <c r="A123" s="404"/>
      <c r="B123" s="94" t="s">
        <v>154</v>
      </c>
      <c r="C123" s="135" t="s">
        <v>155</v>
      </c>
      <c r="D123" s="136">
        <v>155</v>
      </c>
      <c r="E123" s="137"/>
      <c r="F123" s="137">
        <v>3.24</v>
      </c>
      <c r="G123" s="137">
        <v>6.82</v>
      </c>
      <c r="H123" s="137">
        <v>22.25</v>
      </c>
      <c r="I123" s="137">
        <v>163.78</v>
      </c>
    </row>
    <row r="124" spans="1:9" ht="15.6">
      <c r="A124" s="404"/>
      <c r="B124" s="94" t="s">
        <v>125</v>
      </c>
      <c r="C124" s="120" t="s">
        <v>143</v>
      </c>
      <c r="D124" s="133">
        <v>200</v>
      </c>
      <c r="E124" s="134"/>
      <c r="F124" s="134">
        <v>0.16</v>
      </c>
      <c r="G124" s="134">
        <v>0.04</v>
      </c>
      <c r="H124" s="134">
        <v>15.42</v>
      </c>
      <c r="I124" s="144">
        <v>63.6</v>
      </c>
    </row>
    <row r="125" spans="1:9" ht="15.6">
      <c r="A125" s="404"/>
      <c r="B125" s="95"/>
      <c r="C125" s="120" t="s">
        <v>22</v>
      </c>
      <c r="D125" s="94">
        <v>40</v>
      </c>
      <c r="E125" s="95"/>
      <c r="F125" s="95">
        <v>3.16</v>
      </c>
      <c r="G125" s="96">
        <v>0.4</v>
      </c>
      <c r="H125" s="95">
        <v>19.32</v>
      </c>
      <c r="I125" s="94">
        <v>94</v>
      </c>
    </row>
    <row r="126" spans="1:9" ht="15.6">
      <c r="A126" s="404"/>
      <c r="B126" s="95"/>
      <c r="C126" s="120" t="s">
        <v>127</v>
      </c>
      <c r="D126" s="94">
        <v>50</v>
      </c>
      <c r="E126" s="95"/>
      <c r="F126" s="96">
        <v>3.3</v>
      </c>
      <c r="G126" s="96">
        <v>0.6</v>
      </c>
      <c r="H126" s="95">
        <v>19.829999999999998</v>
      </c>
      <c r="I126" s="94">
        <v>99</v>
      </c>
    </row>
    <row r="127" spans="1:9" ht="15.6">
      <c r="A127" s="404"/>
      <c r="B127" s="405" t="s">
        <v>128</v>
      </c>
      <c r="C127" s="405"/>
      <c r="D127" s="138">
        <v>800</v>
      </c>
      <c r="E127" s="139">
        <v>97.48</v>
      </c>
      <c r="F127" s="140">
        <f>SUM(F120:F126)</f>
        <v>27.080000000000002</v>
      </c>
      <c r="G127" s="140">
        <f>SUM(G120:G126)</f>
        <v>22.3</v>
      </c>
      <c r="H127" s="140">
        <f>SUM(H120:H126)</f>
        <v>95.52</v>
      </c>
      <c r="I127" s="140">
        <f>SUM(I120:I126)</f>
        <v>694.73</v>
      </c>
    </row>
    <row r="128" spans="1:9" ht="15.6">
      <c r="A128" s="404" t="s">
        <v>89</v>
      </c>
      <c r="B128" s="94" t="s">
        <v>169</v>
      </c>
      <c r="C128" s="120" t="s">
        <v>170</v>
      </c>
      <c r="D128" s="94">
        <v>60</v>
      </c>
      <c r="E128" s="95"/>
      <c r="F128" s="95">
        <v>1.05</v>
      </c>
      <c r="G128" s="95">
        <v>5.12</v>
      </c>
      <c r="H128" s="95">
        <v>5.64</v>
      </c>
      <c r="I128" s="95">
        <v>73.319999999999993</v>
      </c>
    </row>
    <row r="129" spans="1:9" ht="31.2">
      <c r="A129" s="404"/>
      <c r="B129" s="94" t="s">
        <v>163</v>
      </c>
      <c r="C129" s="120" t="s">
        <v>164</v>
      </c>
      <c r="D129" s="94">
        <v>205</v>
      </c>
      <c r="E129" s="95"/>
      <c r="F129" s="95">
        <v>1.95</v>
      </c>
      <c r="G129" s="95">
        <v>3.06</v>
      </c>
      <c r="H129" s="95">
        <v>13.54</v>
      </c>
      <c r="I129" s="95">
        <v>90.08</v>
      </c>
    </row>
    <row r="130" spans="1:9" ht="15.6">
      <c r="A130" s="404"/>
      <c r="B130" s="94" t="s">
        <v>165</v>
      </c>
      <c r="C130" s="12" t="s">
        <v>90</v>
      </c>
      <c r="D130" s="10">
        <v>250</v>
      </c>
      <c r="E130" s="11"/>
      <c r="F130" s="11">
        <v>15.03</v>
      </c>
      <c r="G130" s="11">
        <v>12.56</v>
      </c>
      <c r="H130" s="11">
        <v>33.56</v>
      </c>
      <c r="I130" s="11">
        <f>(F130+H130)*4+G130*9</f>
        <v>307.40000000000003</v>
      </c>
    </row>
    <row r="131" spans="1:9" ht="15.6">
      <c r="A131" s="404"/>
      <c r="B131" s="95" t="s">
        <v>125</v>
      </c>
      <c r="C131" s="120" t="s">
        <v>162</v>
      </c>
      <c r="D131" s="94">
        <v>200</v>
      </c>
      <c r="E131" s="95"/>
      <c r="F131" s="95">
        <v>0.24</v>
      </c>
      <c r="G131" s="95">
        <v>0.13</v>
      </c>
      <c r="H131" s="95">
        <v>15.14</v>
      </c>
      <c r="I131" s="11">
        <f>(F131+H131)*4+G131*9</f>
        <v>62.690000000000005</v>
      </c>
    </row>
    <row r="132" spans="1:9" ht="15.6">
      <c r="A132" s="404"/>
      <c r="B132" s="95"/>
      <c r="C132" s="120" t="s">
        <v>22</v>
      </c>
      <c r="D132" s="94">
        <v>40</v>
      </c>
      <c r="E132" s="95"/>
      <c r="F132" s="95">
        <v>3.16</v>
      </c>
      <c r="G132" s="96">
        <v>0.4</v>
      </c>
      <c r="H132" s="95">
        <v>19.32</v>
      </c>
      <c r="I132" s="94">
        <v>94</v>
      </c>
    </row>
    <row r="133" spans="1:9" ht="15.6">
      <c r="A133" s="404"/>
      <c r="B133" s="95"/>
      <c r="C133" s="120" t="s">
        <v>127</v>
      </c>
      <c r="D133" s="94">
        <v>50</v>
      </c>
      <c r="E133" s="95"/>
      <c r="F133" s="96">
        <v>3.3</v>
      </c>
      <c r="G133" s="96">
        <v>0.6</v>
      </c>
      <c r="H133" s="95">
        <v>19.829999999999998</v>
      </c>
      <c r="I133" s="94">
        <v>99</v>
      </c>
    </row>
    <row r="134" spans="1:9" ht="15.6">
      <c r="A134" s="404"/>
      <c r="B134" s="405" t="s">
        <v>128</v>
      </c>
      <c r="C134" s="405"/>
      <c r="D134" s="123">
        <v>805</v>
      </c>
      <c r="E134" s="124">
        <v>83.39</v>
      </c>
      <c r="F134" s="124">
        <v>29.63</v>
      </c>
      <c r="G134" s="124">
        <v>26.01</v>
      </c>
      <c r="H134" s="124">
        <v>105.5</v>
      </c>
      <c r="I134" s="124">
        <v>778.43</v>
      </c>
    </row>
    <row r="135" spans="1:9" ht="31.2">
      <c r="A135" s="404" t="s">
        <v>91</v>
      </c>
      <c r="B135" s="94" t="s">
        <v>183</v>
      </c>
      <c r="C135" s="120" t="s">
        <v>184</v>
      </c>
      <c r="D135" s="94">
        <v>60</v>
      </c>
      <c r="E135" s="95"/>
      <c r="F135" s="95">
        <v>1.07</v>
      </c>
      <c r="G135" s="95">
        <v>3.29</v>
      </c>
      <c r="H135" s="95">
        <v>4.21</v>
      </c>
      <c r="I135" s="95">
        <v>50.52</v>
      </c>
    </row>
    <row r="136" spans="1:9" ht="31.2">
      <c r="A136" s="404"/>
      <c r="B136" s="94" t="s">
        <v>156</v>
      </c>
      <c r="C136" s="120" t="s">
        <v>157</v>
      </c>
      <c r="D136" s="94">
        <v>205</v>
      </c>
      <c r="E136" s="95"/>
      <c r="F136" s="95">
        <v>1.79</v>
      </c>
      <c r="G136" s="95">
        <v>6.03</v>
      </c>
      <c r="H136" s="95">
        <v>14.48</v>
      </c>
      <c r="I136" s="95">
        <v>119.65</v>
      </c>
    </row>
    <row r="137" spans="1:9" ht="31.2">
      <c r="A137" s="404"/>
      <c r="B137" s="94" t="s">
        <v>185</v>
      </c>
      <c r="C137" s="120" t="s">
        <v>186</v>
      </c>
      <c r="D137" s="94">
        <v>205</v>
      </c>
      <c r="E137" s="95"/>
      <c r="F137" s="96">
        <v>21.54</v>
      </c>
      <c r="G137" s="95">
        <v>12.65</v>
      </c>
      <c r="H137" s="95">
        <v>42.02</v>
      </c>
      <c r="I137" s="96">
        <v>363.55</v>
      </c>
    </row>
    <row r="138" spans="1:9" ht="15.6">
      <c r="A138" s="404"/>
      <c r="B138" s="94" t="s">
        <v>135</v>
      </c>
      <c r="C138" s="120" t="s">
        <v>136</v>
      </c>
      <c r="D138" s="94">
        <v>200</v>
      </c>
      <c r="E138" s="95"/>
      <c r="F138" s="95">
        <v>0.59</v>
      </c>
      <c r="G138" s="95">
        <v>0.05</v>
      </c>
      <c r="H138" s="95">
        <v>18.579999999999998</v>
      </c>
      <c r="I138" s="95">
        <v>77.94</v>
      </c>
    </row>
    <row r="139" spans="1:9" ht="15.6">
      <c r="A139" s="404"/>
      <c r="B139" s="95"/>
      <c r="C139" s="120" t="s">
        <v>22</v>
      </c>
      <c r="D139" s="94">
        <v>40</v>
      </c>
      <c r="E139" s="95"/>
      <c r="F139" s="95">
        <v>3.16</v>
      </c>
      <c r="G139" s="96">
        <v>0.4</v>
      </c>
      <c r="H139" s="95">
        <v>19.32</v>
      </c>
      <c r="I139" s="94">
        <v>94</v>
      </c>
    </row>
    <row r="140" spans="1:9" ht="15.6">
      <c r="A140" s="404"/>
      <c r="B140" s="95"/>
      <c r="C140" s="120" t="s">
        <v>127</v>
      </c>
      <c r="D140" s="94">
        <v>50</v>
      </c>
      <c r="E140" s="95"/>
      <c r="F140" s="96">
        <v>3.3</v>
      </c>
      <c r="G140" s="96">
        <v>0.6</v>
      </c>
      <c r="H140" s="95">
        <v>19.829999999999998</v>
      </c>
      <c r="I140" s="94">
        <v>99</v>
      </c>
    </row>
    <row r="141" spans="1:9" ht="15.6">
      <c r="A141" s="404"/>
      <c r="B141" s="405" t="s">
        <v>128</v>
      </c>
      <c r="C141" s="405"/>
      <c r="D141" s="123">
        <v>760</v>
      </c>
      <c r="E141" s="124">
        <v>118.52</v>
      </c>
      <c r="F141" s="124">
        <f>SUM(F135:F140)</f>
        <v>31.45</v>
      </c>
      <c r="G141" s="124">
        <f>SUM(G135:G140)</f>
        <v>23.02</v>
      </c>
      <c r="H141" s="124">
        <f>SUM(H135:H140)</f>
        <v>118.44000000000001</v>
      </c>
      <c r="I141" s="124">
        <f>SUM(I135:I140)</f>
        <v>804.66000000000008</v>
      </c>
    </row>
    <row r="142" spans="1:9" ht="15.6">
      <c r="A142" s="404" t="s">
        <v>94</v>
      </c>
      <c r="B142" s="94" t="s">
        <v>173</v>
      </c>
      <c r="C142" s="120" t="s">
        <v>187</v>
      </c>
      <c r="D142" s="94">
        <v>60</v>
      </c>
      <c r="E142" s="95"/>
      <c r="F142" s="95">
        <v>1.26</v>
      </c>
      <c r="G142" s="95">
        <v>3.11</v>
      </c>
      <c r="H142" s="95">
        <v>4.46</v>
      </c>
      <c r="I142" s="94">
        <v>51</v>
      </c>
    </row>
    <row r="143" spans="1:9" ht="31.2">
      <c r="A143" s="404"/>
      <c r="B143" s="94" t="s">
        <v>146</v>
      </c>
      <c r="C143" s="120" t="s">
        <v>140</v>
      </c>
      <c r="D143" s="94">
        <v>200</v>
      </c>
      <c r="E143" s="95"/>
      <c r="F143" s="96">
        <v>4.7</v>
      </c>
      <c r="G143" s="95">
        <v>4.3</v>
      </c>
      <c r="H143" s="95">
        <v>15.42</v>
      </c>
      <c r="I143" s="96">
        <v>102.7</v>
      </c>
    </row>
    <row r="144" spans="1:9" ht="15.6">
      <c r="A144" s="404"/>
      <c r="B144" s="94" t="s">
        <v>84</v>
      </c>
      <c r="C144" s="120" t="s">
        <v>188</v>
      </c>
      <c r="D144" s="94">
        <v>90</v>
      </c>
      <c r="E144" s="95"/>
      <c r="F144" s="95">
        <v>13.24</v>
      </c>
      <c r="G144" s="95">
        <v>10.86</v>
      </c>
      <c r="H144" s="96">
        <v>12.6</v>
      </c>
      <c r="I144" s="95">
        <v>201.29</v>
      </c>
    </row>
    <row r="145" spans="1:9" ht="31.2">
      <c r="A145" s="404"/>
      <c r="B145" s="94" t="s">
        <v>18</v>
      </c>
      <c r="C145" s="122" t="s">
        <v>124</v>
      </c>
      <c r="D145" s="37">
        <v>155</v>
      </c>
      <c r="E145" s="38"/>
      <c r="F145" s="39">
        <v>6.2</v>
      </c>
      <c r="G145" s="38">
        <v>4.58</v>
      </c>
      <c r="H145" s="39">
        <v>42.3</v>
      </c>
      <c r="I145" s="38">
        <f>H145*4+G145*9+F145*4</f>
        <v>235.22</v>
      </c>
    </row>
    <row r="146" spans="1:9" ht="15.6">
      <c r="A146" s="404"/>
      <c r="B146" s="94" t="s">
        <v>125</v>
      </c>
      <c r="C146" s="120" t="s">
        <v>143</v>
      </c>
      <c r="D146" s="94">
        <v>200</v>
      </c>
      <c r="E146" s="95"/>
      <c r="F146" s="95">
        <v>0.16</v>
      </c>
      <c r="G146" s="95">
        <v>0.04</v>
      </c>
      <c r="H146" s="95">
        <v>15.42</v>
      </c>
      <c r="I146" s="96">
        <v>63.6</v>
      </c>
    </row>
    <row r="147" spans="1:9" ht="15.6">
      <c r="A147" s="404"/>
      <c r="B147" s="95"/>
      <c r="C147" s="120" t="s">
        <v>22</v>
      </c>
      <c r="D147" s="94">
        <v>40</v>
      </c>
      <c r="E147" s="95"/>
      <c r="F147" s="95">
        <v>3.16</v>
      </c>
      <c r="G147" s="96">
        <v>0.4</v>
      </c>
      <c r="H147" s="95">
        <v>19.32</v>
      </c>
      <c r="I147" s="94">
        <v>94</v>
      </c>
    </row>
    <row r="148" spans="1:9" ht="15.6">
      <c r="A148" s="404"/>
      <c r="B148" s="95"/>
      <c r="C148" s="120" t="s">
        <v>127</v>
      </c>
      <c r="D148" s="94">
        <v>50</v>
      </c>
      <c r="E148" s="95"/>
      <c r="F148" s="96">
        <v>3.3</v>
      </c>
      <c r="G148" s="96">
        <v>0.6</v>
      </c>
      <c r="H148" s="95">
        <v>19.829999999999998</v>
      </c>
      <c r="I148" s="94">
        <v>99</v>
      </c>
    </row>
    <row r="149" spans="1:9" ht="15.6">
      <c r="A149" s="404"/>
      <c r="B149" s="405" t="s">
        <v>128</v>
      </c>
      <c r="C149" s="405"/>
      <c r="D149" s="123">
        <f>SUM(D142:D148)</f>
        <v>795</v>
      </c>
      <c r="E149" s="124">
        <v>95.16</v>
      </c>
      <c r="F149" s="124">
        <f>SUM(F142:F148)</f>
        <v>32.019999999999996</v>
      </c>
      <c r="G149" s="124">
        <f>SUM(G142:G148)</f>
        <v>23.89</v>
      </c>
      <c r="H149" s="124">
        <f>SUM(H142:H148)</f>
        <v>129.35000000000002</v>
      </c>
      <c r="I149" s="124">
        <f>SUM(I142:I148)</f>
        <v>846.81000000000006</v>
      </c>
    </row>
    <row r="150" spans="1:9" ht="31.2">
      <c r="A150" s="404" t="s">
        <v>97</v>
      </c>
      <c r="B150" s="94" t="s">
        <v>158</v>
      </c>
      <c r="C150" s="120" t="s">
        <v>159</v>
      </c>
      <c r="D150" s="94">
        <v>60</v>
      </c>
      <c r="E150" s="95"/>
      <c r="F150" s="95">
        <v>1.89</v>
      </c>
      <c r="G150" s="95">
        <v>3.74</v>
      </c>
      <c r="H150" s="95">
        <v>7.12</v>
      </c>
      <c r="I150" s="95">
        <v>69.97</v>
      </c>
    </row>
    <row r="151" spans="1:9" ht="15.6">
      <c r="A151" s="404"/>
      <c r="B151" s="94">
        <v>100</v>
      </c>
      <c r="C151" s="120" t="s">
        <v>151</v>
      </c>
      <c r="D151" s="94">
        <v>200</v>
      </c>
      <c r="E151" s="95"/>
      <c r="F151" s="95">
        <v>1.51</v>
      </c>
      <c r="G151" s="95">
        <v>3.18</v>
      </c>
      <c r="H151" s="95">
        <v>7.56</v>
      </c>
      <c r="I151" s="95">
        <v>65.209999999999994</v>
      </c>
    </row>
    <row r="152" spans="1:9" ht="15.6">
      <c r="A152" s="404"/>
      <c r="B152" s="94">
        <v>356</v>
      </c>
      <c r="C152" s="120" t="s">
        <v>59</v>
      </c>
      <c r="D152" s="94">
        <v>90</v>
      </c>
      <c r="E152" s="95"/>
      <c r="F152" s="95">
        <v>17.28</v>
      </c>
      <c r="G152" s="96">
        <v>14.9</v>
      </c>
      <c r="H152" s="95">
        <v>0.24</v>
      </c>
      <c r="I152" s="96">
        <v>244.5</v>
      </c>
    </row>
    <row r="153" spans="1:9" ht="28.2" customHeight="1">
      <c r="A153" s="404"/>
      <c r="B153" s="94" t="s">
        <v>60</v>
      </c>
      <c r="C153" s="135" t="s">
        <v>189</v>
      </c>
      <c r="D153" s="94">
        <v>150</v>
      </c>
      <c r="E153" s="95"/>
      <c r="F153" s="95">
        <v>3.47</v>
      </c>
      <c r="G153" s="95">
        <v>3.45</v>
      </c>
      <c r="H153" s="95">
        <v>31.61</v>
      </c>
      <c r="I153" s="95">
        <v>171.56</v>
      </c>
    </row>
    <row r="154" spans="1:9" ht="15.6">
      <c r="A154" s="404"/>
      <c r="B154" s="95" t="s">
        <v>125</v>
      </c>
      <c r="C154" s="120" t="s">
        <v>126</v>
      </c>
      <c r="D154" s="94">
        <v>200</v>
      </c>
      <c r="E154" s="95"/>
      <c r="F154" s="95">
        <v>0.16</v>
      </c>
      <c r="G154" s="95">
        <v>0.16</v>
      </c>
      <c r="H154" s="96">
        <v>14.9</v>
      </c>
      <c r="I154" s="95">
        <v>62.69</v>
      </c>
    </row>
    <row r="155" spans="1:9" ht="15.6">
      <c r="A155" s="404"/>
      <c r="B155" s="95"/>
      <c r="C155" s="120" t="s">
        <v>22</v>
      </c>
      <c r="D155" s="94">
        <v>40</v>
      </c>
      <c r="E155" s="95"/>
      <c r="F155" s="95">
        <v>3.16</v>
      </c>
      <c r="G155" s="96">
        <v>0.4</v>
      </c>
      <c r="H155" s="95">
        <v>19.32</v>
      </c>
      <c r="I155" s="94">
        <v>94</v>
      </c>
    </row>
    <row r="156" spans="1:9" ht="15.6">
      <c r="A156" s="404"/>
      <c r="B156" s="95"/>
      <c r="C156" s="120" t="s">
        <v>127</v>
      </c>
      <c r="D156" s="94">
        <v>50</v>
      </c>
      <c r="E156" s="95"/>
      <c r="F156" s="96">
        <v>3.3</v>
      </c>
      <c r="G156" s="96">
        <v>0.6</v>
      </c>
      <c r="H156" s="95">
        <v>19.829999999999998</v>
      </c>
      <c r="I156" s="94">
        <v>99</v>
      </c>
    </row>
    <row r="157" spans="1:9" ht="15.6">
      <c r="A157" s="404"/>
      <c r="B157" s="405" t="s">
        <v>128</v>
      </c>
      <c r="C157" s="405"/>
      <c r="D157" s="123">
        <v>790</v>
      </c>
      <c r="E157" s="124">
        <v>104.19</v>
      </c>
      <c r="F157" s="124">
        <v>30.77</v>
      </c>
      <c r="G157" s="124">
        <v>26.43</v>
      </c>
      <c r="H157" s="124">
        <v>100.58</v>
      </c>
      <c r="I157" s="124">
        <v>806.93</v>
      </c>
    </row>
    <row r="158" spans="1:9" ht="15.6">
      <c r="A158" s="404" t="s">
        <v>99</v>
      </c>
      <c r="B158" s="94" t="s">
        <v>149</v>
      </c>
      <c r="C158" s="120" t="s">
        <v>150</v>
      </c>
      <c r="D158" s="133">
        <v>60</v>
      </c>
      <c r="E158" s="134"/>
      <c r="F158" s="134">
        <v>0.75</v>
      </c>
      <c r="G158" s="134">
        <v>5.0599999999999996</v>
      </c>
      <c r="H158" s="134">
        <v>3.72</v>
      </c>
      <c r="I158" s="134">
        <v>63.85</v>
      </c>
    </row>
    <row r="159" spans="1:9" ht="31.2">
      <c r="A159" s="404"/>
      <c r="B159" s="94" t="s">
        <v>131</v>
      </c>
      <c r="C159" s="120" t="s">
        <v>132</v>
      </c>
      <c r="D159" s="94">
        <v>200</v>
      </c>
      <c r="E159" s="95"/>
      <c r="F159" s="95">
        <v>2.12</v>
      </c>
      <c r="G159" s="96">
        <v>5.3</v>
      </c>
      <c r="H159" s="95">
        <v>14.64</v>
      </c>
      <c r="I159" s="95">
        <v>115.11</v>
      </c>
    </row>
    <row r="160" spans="1:9" ht="31.2">
      <c r="A160" s="404"/>
      <c r="B160" s="94" t="s">
        <v>70</v>
      </c>
      <c r="C160" s="120" t="s">
        <v>190</v>
      </c>
      <c r="D160" s="94">
        <v>95</v>
      </c>
      <c r="E160" s="95"/>
      <c r="F160" s="96">
        <v>12.74</v>
      </c>
      <c r="G160" s="95">
        <v>8.56</v>
      </c>
      <c r="H160" s="95">
        <v>10.92</v>
      </c>
      <c r="I160" s="95">
        <v>169.3</v>
      </c>
    </row>
    <row r="161" spans="1:9" ht="15.6">
      <c r="A161" s="404"/>
      <c r="B161" s="94" t="s">
        <v>72</v>
      </c>
      <c r="C161" s="120" t="s">
        <v>73</v>
      </c>
      <c r="D161" s="94">
        <v>150</v>
      </c>
      <c r="E161" s="95"/>
      <c r="F161" s="95">
        <v>3.68</v>
      </c>
      <c r="G161" s="95">
        <v>5.09</v>
      </c>
      <c r="H161" s="95">
        <v>29.07</v>
      </c>
      <c r="I161" s="95">
        <v>176.52</v>
      </c>
    </row>
    <row r="162" spans="1:9" ht="15.6">
      <c r="A162" s="404"/>
      <c r="B162" s="94" t="s">
        <v>167</v>
      </c>
      <c r="C162" s="120" t="s">
        <v>168</v>
      </c>
      <c r="D162" s="94">
        <v>200</v>
      </c>
      <c r="E162" s="95"/>
      <c r="F162" s="95">
        <v>0.53</v>
      </c>
      <c r="G162" s="95">
        <v>0.22</v>
      </c>
      <c r="H162" s="96">
        <v>18.600000000000001</v>
      </c>
      <c r="I162" s="95">
        <v>88.51</v>
      </c>
    </row>
    <row r="163" spans="1:9" ht="15.6">
      <c r="A163" s="404"/>
      <c r="B163" s="95"/>
      <c r="C163" s="120" t="s">
        <v>22</v>
      </c>
      <c r="D163" s="94">
        <v>40</v>
      </c>
      <c r="E163" s="95"/>
      <c r="F163" s="95">
        <v>3.16</v>
      </c>
      <c r="G163" s="96">
        <v>0.4</v>
      </c>
      <c r="H163" s="95">
        <v>19.32</v>
      </c>
      <c r="I163" s="94">
        <v>94</v>
      </c>
    </row>
    <row r="164" spans="1:9" ht="15.6">
      <c r="A164" s="404"/>
      <c r="B164" s="95"/>
      <c r="C164" s="120" t="s">
        <v>127</v>
      </c>
      <c r="D164" s="94">
        <v>50</v>
      </c>
      <c r="E164" s="95"/>
      <c r="F164" s="96">
        <v>3.3</v>
      </c>
      <c r="G164" s="96">
        <v>0.6</v>
      </c>
      <c r="H164" s="95">
        <v>19.829999999999998</v>
      </c>
      <c r="I164" s="94">
        <v>99</v>
      </c>
    </row>
    <row r="165" spans="1:9" ht="15.6">
      <c r="A165" s="404"/>
      <c r="B165" s="405" t="s">
        <v>128</v>
      </c>
      <c r="C165" s="405"/>
      <c r="D165" s="123">
        <v>795</v>
      </c>
      <c r="E165" s="124">
        <v>80.87</v>
      </c>
      <c r="F165" s="124">
        <v>24.61</v>
      </c>
      <c r="G165" s="124">
        <v>25.01</v>
      </c>
      <c r="H165" s="124">
        <v>105.56</v>
      </c>
      <c r="I165" s="124">
        <v>754.75</v>
      </c>
    </row>
    <row r="166" spans="1:9" ht="15.6">
      <c r="A166" s="145"/>
      <c r="B166" s="146"/>
      <c r="C166" s="147"/>
      <c r="D166" s="141"/>
      <c r="E166" s="142"/>
      <c r="F166" s="142"/>
      <c r="G166" s="142"/>
      <c r="H166" s="142"/>
      <c r="I166" s="142"/>
    </row>
    <row r="167" spans="1:9" ht="15.6" customHeight="1">
      <c r="A167" s="390"/>
      <c r="B167" s="390"/>
      <c r="C167" s="390"/>
      <c r="D167" s="402" t="s">
        <v>8</v>
      </c>
      <c r="E167" s="148">
        <v>87</v>
      </c>
      <c r="F167" s="402" t="s">
        <v>10</v>
      </c>
      <c r="G167" s="402"/>
      <c r="H167" s="402"/>
      <c r="I167" s="402" t="s">
        <v>11</v>
      </c>
    </row>
    <row r="168" spans="1:9" ht="15.6">
      <c r="A168" s="390"/>
      <c r="B168" s="390"/>
      <c r="C168" s="390"/>
      <c r="D168" s="402"/>
      <c r="E168" s="118"/>
      <c r="F168" s="117" t="s">
        <v>12</v>
      </c>
      <c r="G168" s="117" t="s">
        <v>13</v>
      </c>
      <c r="H168" s="117" t="s">
        <v>14</v>
      </c>
      <c r="I168" s="402"/>
    </row>
    <row r="169" spans="1:9" ht="15.6">
      <c r="A169" s="403" t="s">
        <v>191</v>
      </c>
      <c r="B169" s="403"/>
      <c r="C169" s="403"/>
      <c r="D169" s="149">
        <f>D16+D24+D31+D39+D47+D55+D63+D71+D79+D87+D95+D103+D111+D119+D127+D134+D141+D149+D157+D165</f>
        <v>15865</v>
      </c>
      <c r="E169" s="150"/>
      <c r="F169" s="150">
        <f>F16+F24+F31+F39+F47+F55+F63+F71+F79+F87+F95+F103+F111+F119+F127+F134+F141+F149+F157+F165</f>
        <v>582.99</v>
      </c>
      <c r="G169" s="150">
        <f>G16+G24+G31+G39+G47+G55+G63+G71+G79+G87+G95+G103+G111+G119+G127+G134+G141+G149+G157+G165</f>
        <v>502.06</v>
      </c>
      <c r="H169" s="150">
        <f>H16+H24+H31+H39+H47+H55+H63+H71+H79+H87+H95+H103+H111+H119+H127+H134+H141+H149+H157+H165</f>
        <v>2184.9680000000003</v>
      </c>
      <c r="I169" s="150">
        <f>I16+I24+I31+I39+I47+I55+I63+I71+I79+I87+I95+I103+I111+I119+I127+I134+I141+I149+I157+I165</f>
        <v>15605.162999999999</v>
      </c>
    </row>
    <row r="170" spans="1:9" ht="15.6">
      <c r="A170" s="403" t="s">
        <v>100</v>
      </c>
      <c r="B170" s="403"/>
      <c r="C170" s="403"/>
      <c r="D170" s="49">
        <f>(D16+D24+D31+D39+D47+D55+D63+D71+D79+D87+D95+D103+D111+D119+D127+D134+D141+D149+D157+D165)/20</f>
        <v>793.25</v>
      </c>
      <c r="E170" s="50"/>
      <c r="F170" s="49">
        <f>(F16+F24+F31+F39+F47+F55+F63+F71+F79+F87+F95+F103+F111+F119+F127+F134+F141+F149+F157+F165)/20</f>
        <v>29.1495</v>
      </c>
      <c r="G170" s="49">
        <f>(G16+G24+G31+G39+G47+G55+G63+G71+G79+G87+G95+G103+G111+G119+G127+G134+G141+G149+G157+G165)/20</f>
        <v>25.103000000000002</v>
      </c>
      <c r="H170" s="49">
        <f>(H16+H24+H31+H39+H47+H55+H63+H71+H79+H87+H95+H103+H111+H119+H127+H134+H141+H149+H157+H165)/20</f>
        <v>109.24840000000002</v>
      </c>
      <c r="I170" s="49">
        <f>(I16+I24+I31+I39+I47+I55+I63+I71+I79+I87+I95+I103+I111+I119+I127+I134+I141+I149+I157+I165)/20</f>
        <v>780.25814999999989</v>
      </c>
    </row>
    <row r="171" spans="1:9" ht="15.6">
      <c r="A171" s="403" t="s">
        <v>102</v>
      </c>
      <c r="B171" s="403"/>
      <c r="C171" s="403"/>
      <c r="D171" s="51"/>
      <c r="E171" s="151"/>
      <c r="F171" s="52">
        <f>F170*100/77</f>
        <v>37.856493506493507</v>
      </c>
      <c r="G171" s="52">
        <f>G170*100/79</f>
        <v>31.775949367088611</v>
      </c>
      <c r="H171" s="52">
        <f>H170*100/335</f>
        <v>32.611462686567172</v>
      </c>
      <c r="I171" s="52">
        <f>I170*100/2350</f>
        <v>33.2024744680851</v>
      </c>
    </row>
    <row r="172" spans="1:9" ht="15.6">
      <c r="A172" s="403" t="s">
        <v>103</v>
      </c>
      <c r="B172" s="403"/>
      <c r="C172" s="403"/>
      <c r="D172" s="116"/>
      <c r="E172" s="95"/>
      <c r="F172" s="148">
        <v>77</v>
      </c>
      <c r="G172" s="148">
        <v>79</v>
      </c>
      <c r="H172" s="148">
        <v>335</v>
      </c>
      <c r="I172" s="152">
        <v>2350</v>
      </c>
    </row>
  </sheetData>
  <mergeCells count="59">
    <mergeCell ref="F1:I1"/>
    <mergeCell ref="A3:I3"/>
    <mergeCell ref="A25:A31"/>
    <mergeCell ref="B31:C31"/>
    <mergeCell ref="G4:H4"/>
    <mergeCell ref="G5:H5"/>
    <mergeCell ref="A6:A7"/>
    <mergeCell ref="B6:B7"/>
    <mergeCell ref="C6:C7"/>
    <mergeCell ref="D6:D7"/>
    <mergeCell ref="E6:E7"/>
    <mergeCell ref="F6:H6"/>
    <mergeCell ref="I6:I7"/>
    <mergeCell ref="A9:A16"/>
    <mergeCell ref="B16:C16"/>
    <mergeCell ref="A17:A24"/>
    <mergeCell ref="B24:C24"/>
    <mergeCell ref="A32:A39"/>
    <mergeCell ref="B39:C39"/>
    <mergeCell ref="A40:A47"/>
    <mergeCell ref="B47:C47"/>
    <mergeCell ref="A48:A55"/>
    <mergeCell ref="B55:C55"/>
    <mergeCell ref="A56:A63"/>
    <mergeCell ref="B63:C63"/>
    <mergeCell ref="A64:A71"/>
    <mergeCell ref="B71:C71"/>
    <mergeCell ref="A72:A79"/>
    <mergeCell ref="B79:C79"/>
    <mergeCell ref="A80:A87"/>
    <mergeCell ref="B87:C87"/>
    <mergeCell ref="A88:A95"/>
    <mergeCell ref="B95:C95"/>
    <mergeCell ref="A96:A103"/>
    <mergeCell ref="B103:C103"/>
    <mergeCell ref="A104:A111"/>
    <mergeCell ref="B111:C111"/>
    <mergeCell ref="A112:A119"/>
    <mergeCell ref="B119:C119"/>
    <mergeCell ref="A120:A127"/>
    <mergeCell ref="B127:C127"/>
    <mergeCell ref="A128:A134"/>
    <mergeCell ref="B134:C134"/>
    <mergeCell ref="A135:A141"/>
    <mergeCell ref="B141:C141"/>
    <mergeCell ref="A142:A149"/>
    <mergeCell ref="B149:C149"/>
    <mergeCell ref="A172:C172"/>
    <mergeCell ref="A150:A157"/>
    <mergeCell ref="B157:C157"/>
    <mergeCell ref="A158:A165"/>
    <mergeCell ref="B165:C165"/>
    <mergeCell ref="A167:C168"/>
    <mergeCell ref="F167:H167"/>
    <mergeCell ref="I167:I168"/>
    <mergeCell ref="A169:C169"/>
    <mergeCell ref="A170:C170"/>
    <mergeCell ref="A171:C171"/>
    <mergeCell ref="D167:D168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2"/>
  <sheetViews>
    <sheetView workbookViewId="0">
      <selection activeCell="B4" sqref="B4:C4"/>
    </sheetView>
  </sheetViews>
  <sheetFormatPr defaultRowHeight="13.8"/>
  <cols>
    <col min="1" max="1" width="9.3984375" customWidth="1"/>
    <col min="2" max="2" width="8.19921875" customWidth="1"/>
    <col min="3" max="3" width="33.5" customWidth="1"/>
    <col min="4" max="4" width="11.8984375" customWidth="1"/>
    <col min="5" max="6" width="6.69921875" customWidth="1"/>
    <col min="7" max="7" width="8.19921875" customWidth="1"/>
    <col min="8" max="8" width="9.5" customWidth="1"/>
    <col min="9" max="1023" width="8.19921875" customWidth="1"/>
  </cols>
  <sheetData>
    <row r="1" spans="1:1023" ht="24" customHeight="1">
      <c r="A1" s="1"/>
      <c r="B1" s="1"/>
      <c r="C1" s="1"/>
      <c r="D1" s="1"/>
      <c r="E1" s="406"/>
      <c r="F1" s="406"/>
      <c r="G1" s="406"/>
      <c r="H1" s="40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</row>
    <row r="3" spans="1:1023" ht="33" customHeight="1">
      <c r="A3" s="407" t="s">
        <v>192</v>
      </c>
      <c r="B3" s="407"/>
      <c r="C3" s="407"/>
      <c r="D3" s="407"/>
      <c r="E3" s="407"/>
      <c r="F3" s="407"/>
      <c r="G3" s="110"/>
      <c r="H3" s="110"/>
    </row>
    <row r="4" spans="1:1023" ht="43.5" customHeight="1">
      <c r="A4" s="153" t="s">
        <v>1</v>
      </c>
      <c r="B4" s="410" t="s">
        <v>193</v>
      </c>
      <c r="C4" s="410"/>
      <c r="D4" s="112"/>
      <c r="E4" s="112"/>
      <c r="F4" s="406"/>
      <c r="G4" s="406"/>
      <c r="H4" s="114"/>
    </row>
    <row r="5" spans="1:1023" ht="15.6" customHeight="1">
      <c r="A5" s="111" t="s">
        <v>3</v>
      </c>
      <c r="B5" s="115" t="s">
        <v>117</v>
      </c>
      <c r="C5" s="112"/>
      <c r="D5" s="112"/>
      <c r="E5" s="112"/>
      <c r="F5" s="406"/>
      <c r="G5" s="406"/>
      <c r="H5" s="114"/>
    </row>
    <row r="6" spans="1:1023" ht="15.6" customHeight="1">
      <c r="A6" s="408" t="s">
        <v>5</v>
      </c>
      <c r="B6" s="402" t="s">
        <v>6</v>
      </c>
      <c r="C6" s="402" t="s">
        <v>7</v>
      </c>
      <c r="D6" s="402" t="s">
        <v>8</v>
      </c>
      <c r="E6" s="402" t="s">
        <v>10</v>
      </c>
      <c r="F6" s="402"/>
      <c r="G6" s="402"/>
      <c r="H6" s="402" t="s">
        <v>11</v>
      </c>
    </row>
    <row r="7" spans="1:1023" ht="15.6">
      <c r="A7" s="408"/>
      <c r="B7" s="402"/>
      <c r="C7" s="402"/>
      <c r="D7" s="402"/>
      <c r="E7" s="117" t="s">
        <v>12</v>
      </c>
      <c r="F7" s="117" t="s">
        <v>13</v>
      </c>
      <c r="G7" s="117" t="s">
        <v>14</v>
      </c>
      <c r="H7" s="402"/>
    </row>
    <row r="8" spans="1:1023" ht="15.6">
      <c r="A8" s="116">
        <v>1</v>
      </c>
      <c r="B8" s="94">
        <v>2</v>
      </c>
      <c r="C8" s="119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</row>
    <row r="9" spans="1:1023" ht="31.2">
      <c r="A9" s="404" t="s">
        <v>15</v>
      </c>
      <c r="B9" s="94" t="s">
        <v>119</v>
      </c>
      <c r="C9" s="120" t="s">
        <v>120</v>
      </c>
      <c r="D9" s="37">
        <v>100</v>
      </c>
      <c r="E9" s="37">
        <v>1.7</v>
      </c>
      <c r="F9" s="38">
        <v>5.53</v>
      </c>
      <c r="G9" s="38">
        <v>9.94</v>
      </c>
      <c r="H9" s="38">
        <v>96.04</v>
      </c>
    </row>
    <row r="10" spans="1:1023" ht="31.2">
      <c r="A10" s="404"/>
      <c r="B10" s="94" t="s">
        <v>121</v>
      </c>
      <c r="C10" s="120" t="s">
        <v>194</v>
      </c>
      <c r="D10" s="37">
        <v>255</v>
      </c>
      <c r="E10" s="38">
        <v>1.92</v>
      </c>
      <c r="F10" s="39">
        <v>3.94</v>
      </c>
      <c r="G10" s="38">
        <v>13.06</v>
      </c>
      <c r="H10" s="38">
        <v>95.92</v>
      </c>
    </row>
    <row r="11" spans="1:1023" ht="15.6">
      <c r="A11" s="404"/>
      <c r="B11" s="95" t="s">
        <v>16</v>
      </c>
      <c r="C11" s="120" t="s">
        <v>123</v>
      </c>
      <c r="D11" s="94">
        <v>100</v>
      </c>
      <c r="E11" s="38">
        <v>21.74</v>
      </c>
      <c r="F11" s="38">
        <v>10.5</v>
      </c>
      <c r="G11" s="121">
        <v>5.64</v>
      </c>
      <c r="H11" s="38">
        <v>204.02</v>
      </c>
    </row>
    <row r="12" spans="1:1023" ht="31.2">
      <c r="A12" s="404"/>
      <c r="B12" s="94" t="s">
        <v>18</v>
      </c>
      <c r="C12" s="122" t="s">
        <v>195</v>
      </c>
      <c r="D12" s="37">
        <v>185</v>
      </c>
      <c r="E12" s="39">
        <v>6.2</v>
      </c>
      <c r="F12" s="38">
        <v>4.58</v>
      </c>
      <c r="G12" s="39">
        <v>42.3</v>
      </c>
      <c r="H12" s="38">
        <v>235.22</v>
      </c>
    </row>
    <row r="13" spans="1:1023" ht="15.6">
      <c r="A13" s="404"/>
      <c r="B13" s="95" t="s">
        <v>125</v>
      </c>
      <c r="C13" s="120" t="s">
        <v>126</v>
      </c>
      <c r="D13" s="94">
        <v>200</v>
      </c>
      <c r="E13" s="95">
        <v>0.16</v>
      </c>
      <c r="F13" s="95">
        <v>0.16</v>
      </c>
      <c r="G13" s="96">
        <v>14.9</v>
      </c>
      <c r="H13" s="95">
        <v>62.69</v>
      </c>
    </row>
    <row r="14" spans="1:1023" ht="15.6">
      <c r="A14" s="404"/>
      <c r="B14" s="95"/>
      <c r="C14" s="120" t="s">
        <v>22</v>
      </c>
      <c r="D14" s="94">
        <v>40</v>
      </c>
      <c r="E14" s="95">
        <v>3.16</v>
      </c>
      <c r="F14" s="96">
        <v>0.4</v>
      </c>
      <c r="G14" s="95">
        <v>19.32</v>
      </c>
      <c r="H14" s="94">
        <v>94</v>
      </c>
    </row>
    <row r="15" spans="1:1023" ht="15.6">
      <c r="A15" s="404"/>
      <c r="B15" s="95"/>
      <c r="C15" s="120" t="s">
        <v>127</v>
      </c>
      <c r="D15" s="94">
        <v>50</v>
      </c>
      <c r="E15" s="96">
        <v>3.3</v>
      </c>
      <c r="F15" s="96">
        <v>0.6</v>
      </c>
      <c r="G15" s="95">
        <v>19.829999999999998</v>
      </c>
      <c r="H15" s="94">
        <v>99</v>
      </c>
    </row>
    <row r="16" spans="1:1023" ht="15.6">
      <c r="A16" s="404"/>
      <c r="B16" s="405" t="s">
        <v>128</v>
      </c>
      <c r="C16" s="405"/>
      <c r="D16" s="123">
        <v>930</v>
      </c>
      <c r="E16" s="124">
        <v>38.18</v>
      </c>
      <c r="F16" s="124">
        <v>25.71</v>
      </c>
      <c r="G16" s="124">
        <v>124.99</v>
      </c>
      <c r="H16" s="124">
        <v>886.89</v>
      </c>
    </row>
    <row r="17" spans="1:8" ht="15.6">
      <c r="A17" s="404" t="s">
        <v>26</v>
      </c>
      <c r="B17" s="94" t="s">
        <v>129</v>
      </c>
      <c r="C17" s="18" t="s">
        <v>130</v>
      </c>
      <c r="D17" s="37">
        <v>100</v>
      </c>
      <c r="E17" s="38">
        <v>1.54</v>
      </c>
      <c r="F17" s="39">
        <v>7.16</v>
      </c>
      <c r="G17" s="38">
        <v>4.3099999999999996</v>
      </c>
      <c r="H17" s="38">
        <v>88.13</v>
      </c>
    </row>
    <row r="18" spans="1:8" ht="31.2">
      <c r="A18" s="404"/>
      <c r="B18" s="94" t="s">
        <v>131</v>
      </c>
      <c r="C18" s="18" t="s">
        <v>132</v>
      </c>
      <c r="D18" s="37">
        <v>250</v>
      </c>
      <c r="E18" s="38">
        <v>2.71</v>
      </c>
      <c r="F18" s="39">
        <v>6.39</v>
      </c>
      <c r="G18" s="38">
        <v>18.690000000000001</v>
      </c>
      <c r="H18" s="38">
        <v>143.46</v>
      </c>
    </row>
    <row r="19" spans="1:8" ht="15.6">
      <c r="A19" s="404"/>
      <c r="B19" s="94" t="s">
        <v>84</v>
      </c>
      <c r="C19" s="18" t="s">
        <v>133</v>
      </c>
      <c r="D19" s="37">
        <v>100</v>
      </c>
      <c r="E19" s="38">
        <v>17.72</v>
      </c>
      <c r="F19" s="38">
        <v>8.75</v>
      </c>
      <c r="G19" s="39">
        <v>15.25</v>
      </c>
      <c r="H19" s="38">
        <v>211.1</v>
      </c>
    </row>
    <row r="20" spans="1:8" ht="31.2">
      <c r="A20" s="404"/>
      <c r="B20" s="94">
        <v>487</v>
      </c>
      <c r="C20" s="120" t="s">
        <v>134</v>
      </c>
      <c r="D20" s="94">
        <v>180</v>
      </c>
      <c r="E20" s="95">
        <v>3.8</v>
      </c>
      <c r="F20" s="96">
        <v>4.2</v>
      </c>
      <c r="G20" s="95">
        <v>29.54</v>
      </c>
      <c r="H20" s="95">
        <v>171.77</v>
      </c>
    </row>
    <row r="21" spans="1:8" ht="15.6">
      <c r="A21" s="404"/>
      <c r="B21" s="94" t="s">
        <v>135</v>
      </c>
      <c r="C21" s="120" t="s">
        <v>136</v>
      </c>
      <c r="D21" s="94">
        <v>200</v>
      </c>
      <c r="E21" s="95">
        <v>0.59</v>
      </c>
      <c r="F21" s="95">
        <v>0.05</v>
      </c>
      <c r="G21" s="95">
        <v>18.579999999999998</v>
      </c>
      <c r="H21" s="95">
        <v>77.94</v>
      </c>
    </row>
    <row r="22" spans="1:8" ht="15.6">
      <c r="A22" s="404"/>
      <c r="B22" s="95"/>
      <c r="C22" s="120" t="s">
        <v>22</v>
      </c>
      <c r="D22" s="94">
        <v>40</v>
      </c>
      <c r="E22" s="95">
        <v>3.16</v>
      </c>
      <c r="F22" s="96">
        <v>0.4</v>
      </c>
      <c r="G22" s="95">
        <v>19.32</v>
      </c>
      <c r="H22" s="94">
        <v>94</v>
      </c>
    </row>
    <row r="23" spans="1:8" ht="15.6">
      <c r="A23" s="404"/>
      <c r="B23" s="95"/>
      <c r="C23" s="120" t="s">
        <v>127</v>
      </c>
      <c r="D23" s="94">
        <v>50</v>
      </c>
      <c r="E23" s="96">
        <v>3.3</v>
      </c>
      <c r="F23" s="96">
        <v>0.6</v>
      </c>
      <c r="G23" s="95">
        <v>19.829999999999998</v>
      </c>
      <c r="H23" s="94">
        <v>99</v>
      </c>
    </row>
    <row r="24" spans="1:8" ht="15.6">
      <c r="A24" s="404"/>
      <c r="B24" s="405" t="s">
        <v>128</v>
      </c>
      <c r="C24" s="405"/>
      <c r="D24" s="123">
        <v>920</v>
      </c>
      <c r="E24" s="124">
        <v>32.82</v>
      </c>
      <c r="F24" s="124">
        <v>27.55</v>
      </c>
      <c r="G24" s="124">
        <v>125.52</v>
      </c>
      <c r="H24" s="124">
        <v>885.4</v>
      </c>
    </row>
    <row r="25" spans="1:8" ht="15.6">
      <c r="A25" s="404" t="s">
        <v>34</v>
      </c>
      <c r="B25" s="94" t="s">
        <v>137</v>
      </c>
      <c r="C25" s="120" t="s">
        <v>138</v>
      </c>
      <c r="D25" s="37">
        <v>100</v>
      </c>
      <c r="E25" s="39">
        <v>1.84</v>
      </c>
      <c r="F25" s="38">
        <v>8.26</v>
      </c>
      <c r="G25" s="38">
        <v>12.82</v>
      </c>
      <c r="H25" s="38">
        <v>133.30000000000001</v>
      </c>
    </row>
    <row r="26" spans="1:8" ht="27.6">
      <c r="A26" s="404"/>
      <c r="B26" s="125" t="s">
        <v>139</v>
      </c>
      <c r="C26" s="126" t="s">
        <v>140</v>
      </c>
      <c r="D26" s="127">
        <v>250</v>
      </c>
      <c r="E26" s="96">
        <v>5.88</v>
      </c>
      <c r="F26" s="95">
        <v>5.9</v>
      </c>
      <c r="G26" s="95">
        <v>19.28</v>
      </c>
      <c r="H26" s="96">
        <v>128.38</v>
      </c>
    </row>
    <row r="27" spans="1:8" ht="15.6">
      <c r="A27" s="404"/>
      <c r="B27" s="95" t="s">
        <v>141</v>
      </c>
      <c r="C27" s="18" t="s">
        <v>142</v>
      </c>
      <c r="D27" s="37">
        <v>250</v>
      </c>
      <c r="E27" s="38">
        <v>35.76</v>
      </c>
      <c r="F27" s="38">
        <v>11.94</v>
      </c>
      <c r="G27" s="38">
        <v>44.81</v>
      </c>
      <c r="H27" s="38">
        <v>440.04</v>
      </c>
    </row>
    <row r="28" spans="1:8" ht="15.6">
      <c r="A28" s="404"/>
      <c r="B28" s="94" t="s">
        <v>125</v>
      </c>
      <c r="C28" s="120" t="s">
        <v>143</v>
      </c>
      <c r="D28" s="94">
        <v>200</v>
      </c>
      <c r="E28" s="95">
        <v>0.16</v>
      </c>
      <c r="F28" s="95">
        <v>0.04</v>
      </c>
      <c r="G28" s="95">
        <v>15.42</v>
      </c>
      <c r="H28" s="96">
        <v>63.6</v>
      </c>
    </row>
    <row r="29" spans="1:8" ht="15.6">
      <c r="A29" s="404"/>
      <c r="B29" s="95"/>
      <c r="C29" s="120" t="s">
        <v>22</v>
      </c>
      <c r="D29" s="94">
        <v>40</v>
      </c>
      <c r="E29" s="95">
        <v>3.16</v>
      </c>
      <c r="F29" s="96">
        <v>0.4</v>
      </c>
      <c r="G29" s="95">
        <v>19.32</v>
      </c>
      <c r="H29" s="94">
        <v>94</v>
      </c>
    </row>
    <row r="30" spans="1:8" ht="15.6">
      <c r="A30" s="404"/>
      <c r="B30" s="95"/>
      <c r="C30" s="120" t="s">
        <v>127</v>
      </c>
      <c r="D30" s="94">
        <v>50</v>
      </c>
      <c r="E30" s="96">
        <v>3.3</v>
      </c>
      <c r="F30" s="96">
        <v>0.6</v>
      </c>
      <c r="G30" s="95">
        <v>19.829999999999998</v>
      </c>
      <c r="H30" s="94">
        <v>99</v>
      </c>
    </row>
    <row r="31" spans="1:8" ht="15.6">
      <c r="A31" s="404"/>
      <c r="B31" s="405" t="s">
        <v>128</v>
      </c>
      <c r="C31" s="405"/>
      <c r="D31" s="123">
        <v>890</v>
      </c>
      <c r="E31" s="124">
        <v>50.1</v>
      </c>
      <c r="F31" s="124">
        <v>27.14</v>
      </c>
      <c r="G31" s="124">
        <v>131.47999999999999</v>
      </c>
      <c r="H31" s="123">
        <v>958.32</v>
      </c>
    </row>
    <row r="32" spans="1:8" ht="15.6">
      <c r="A32" s="404" t="s">
        <v>41</v>
      </c>
      <c r="B32" s="125" t="s">
        <v>144</v>
      </c>
      <c r="C32" s="33" t="s">
        <v>145</v>
      </c>
      <c r="D32" s="127">
        <v>100</v>
      </c>
      <c r="E32" s="128">
        <v>2.77</v>
      </c>
      <c r="F32" s="128">
        <v>7.5</v>
      </c>
      <c r="G32" s="128">
        <v>11.68</v>
      </c>
      <c r="H32" s="128">
        <v>125.3</v>
      </c>
    </row>
    <row r="33" spans="1:1023" ht="37.35" customHeight="1">
      <c r="A33" s="404"/>
      <c r="B33" s="129" t="s">
        <v>146</v>
      </c>
      <c r="C33" s="130" t="s">
        <v>147</v>
      </c>
      <c r="D33" s="37">
        <v>250</v>
      </c>
      <c r="E33" s="39">
        <v>5.87</v>
      </c>
      <c r="F33" s="38">
        <v>3.55</v>
      </c>
      <c r="G33" s="38">
        <v>19.28</v>
      </c>
      <c r="H33" s="39">
        <v>132.87</v>
      </c>
    </row>
    <row r="34" spans="1:1023" ht="31.2">
      <c r="A34" s="404"/>
      <c r="B34" s="38" t="s">
        <v>42</v>
      </c>
      <c r="C34" s="122" t="s">
        <v>148</v>
      </c>
      <c r="D34" s="37">
        <v>120</v>
      </c>
      <c r="E34" s="38">
        <v>10.7</v>
      </c>
      <c r="F34" s="38">
        <v>11.6</v>
      </c>
      <c r="G34" s="38">
        <v>12.88</v>
      </c>
      <c r="H34" s="38">
        <v>198.72</v>
      </c>
    </row>
    <row r="35" spans="1:1023" ht="15.6">
      <c r="A35" s="404"/>
      <c r="B35" s="17" t="s">
        <v>45</v>
      </c>
      <c r="C35" s="18" t="s">
        <v>46</v>
      </c>
      <c r="D35" s="19">
        <v>180</v>
      </c>
      <c r="E35" s="17">
        <v>5.22</v>
      </c>
      <c r="F35" s="17">
        <v>7.58</v>
      </c>
      <c r="G35" s="17">
        <v>35.630000000000003</v>
      </c>
      <c r="H35" s="20">
        <v>231.62</v>
      </c>
    </row>
    <row r="36" spans="1:1023" ht="15.6">
      <c r="A36" s="404"/>
      <c r="B36" s="95" t="s">
        <v>125</v>
      </c>
      <c r="C36" s="120" t="s">
        <v>126</v>
      </c>
      <c r="D36" s="94">
        <v>200</v>
      </c>
      <c r="E36" s="95">
        <v>0.16</v>
      </c>
      <c r="F36" s="95">
        <v>0.16</v>
      </c>
      <c r="G36" s="96">
        <v>14.9</v>
      </c>
      <c r="H36" s="95">
        <v>62.69</v>
      </c>
    </row>
    <row r="37" spans="1:1023" ht="15.6">
      <c r="A37" s="404"/>
      <c r="B37" s="95"/>
      <c r="C37" s="120" t="s">
        <v>22</v>
      </c>
      <c r="D37" s="94">
        <v>40</v>
      </c>
      <c r="E37" s="95">
        <v>3.16</v>
      </c>
      <c r="F37" s="96">
        <v>0.4</v>
      </c>
      <c r="G37" s="95">
        <v>19.32</v>
      </c>
      <c r="H37" s="94">
        <v>94</v>
      </c>
    </row>
    <row r="38" spans="1:1023" ht="15.6">
      <c r="A38" s="404"/>
      <c r="B38" s="95"/>
      <c r="C38" s="120" t="s">
        <v>127</v>
      </c>
      <c r="D38" s="94">
        <v>50</v>
      </c>
      <c r="E38" s="96">
        <v>3.3</v>
      </c>
      <c r="F38" s="96">
        <v>0.6</v>
      </c>
      <c r="G38" s="95">
        <v>19.829999999999998</v>
      </c>
      <c r="H38" s="94">
        <v>99</v>
      </c>
    </row>
    <row r="39" spans="1:1023" ht="15.6">
      <c r="A39" s="404"/>
      <c r="B39" s="405" t="s">
        <v>128</v>
      </c>
      <c r="C39" s="405"/>
      <c r="D39" s="123">
        <v>940</v>
      </c>
      <c r="E39" s="124">
        <v>31.18</v>
      </c>
      <c r="F39" s="124">
        <v>31.39</v>
      </c>
      <c r="G39" s="124">
        <v>133.52000000000001</v>
      </c>
      <c r="H39" s="124">
        <v>944.2</v>
      </c>
    </row>
    <row r="40" spans="1:1023" ht="15.6">
      <c r="A40" s="404" t="s">
        <v>48</v>
      </c>
      <c r="B40" s="94" t="s">
        <v>149</v>
      </c>
      <c r="C40" s="18" t="s">
        <v>150</v>
      </c>
      <c r="D40" s="133">
        <v>100</v>
      </c>
      <c r="E40" s="134">
        <v>1.26</v>
      </c>
      <c r="F40" s="134">
        <v>8.1</v>
      </c>
      <c r="G40" s="134">
        <v>6.25</v>
      </c>
      <c r="H40" s="134">
        <v>103.67</v>
      </c>
    </row>
    <row r="41" spans="1:1023" ht="15.6">
      <c r="A41" s="404"/>
      <c r="B41" s="94">
        <v>100</v>
      </c>
      <c r="C41" s="18" t="s">
        <v>196</v>
      </c>
      <c r="D41" s="133">
        <v>250</v>
      </c>
      <c r="E41" s="134">
        <v>2.2799999999999998</v>
      </c>
      <c r="F41" s="134">
        <v>4.28</v>
      </c>
      <c r="G41" s="134">
        <v>10.67</v>
      </c>
      <c r="H41" s="134">
        <v>90.79</v>
      </c>
    </row>
    <row r="42" spans="1:1023" ht="15.6">
      <c r="A42" s="404"/>
      <c r="B42" s="94" t="s">
        <v>152</v>
      </c>
      <c r="C42" s="18" t="s">
        <v>153</v>
      </c>
      <c r="D42" s="133">
        <v>100</v>
      </c>
      <c r="E42" s="134">
        <v>22.52</v>
      </c>
      <c r="F42" s="134">
        <v>7.12</v>
      </c>
      <c r="G42" s="134">
        <v>4.16</v>
      </c>
      <c r="H42" s="134">
        <v>171.32</v>
      </c>
    </row>
    <row r="43" spans="1:1023" ht="31.2">
      <c r="A43" s="404"/>
      <c r="B43" s="94" t="s">
        <v>154</v>
      </c>
      <c r="C43" s="135" t="s">
        <v>197</v>
      </c>
      <c r="D43" s="136">
        <v>185</v>
      </c>
      <c r="E43" s="137">
        <v>3.89</v>
      </c>
      <c r="F43" s="137">
        <v>8.18</v>
      </c>
      <c r="G43" s="137">
        <v>26.7</v>
      </c>
      <c r="H43" s="137">
        <v>196.54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73"/>
      <c r="JT43" s="73"/>
      <c r="JU43" s="73"/>
      <c r="JV43" s="73"/>
      <c r="JW43" s="73"/>
      <c r="JX43" s="73"/>
      <c r="JY43" s="73"/>
      <c r="JZ43" s="73"/>
      <c r="KA43" s="73"/>
      <c r="KB43" s="73"/>
      <c r="KC43" s="73"/>
      <c r="KD43" s="73"/>
      <c r="KE43" s="73"/>
      <c r="KF43" s="73"/>
      <c r="KG43" s="73"/>
      <c r="KH43" s="73"/>
      <c r="KI43" s="73"/>
      <c r="KJ43" s="73"/>
      <c r="KK43" s="73"/>
      <c r="KL43" s="73"/>
      <c r="KM43" s="73"/>
      <c r="KN43" s="73"/>
      <c r="KO43" s="73"/>
      <c r="KP43" s="73"/>
      <c r="KQ43" s="73"/>
      <c r="KR43" s="73"/>
      <c r="KS43" s="73"/>
      <c r="KT43" s="73"/>
      <c r="KU43" s="73"/>
      <c r="KV43" s="73"/>
      <c r="KW43" s="73"/>
      <c r="KX43" s="73"/>
      <c r="KY43" s="73"/>
      <c r="KZ43" s="73"/>
      <c r="LA43" s="73"/>
      <c r="LB43" s="73"/>
      <c r="LC43" s="73"/>
      <c r="LD43" s="73"/>
      <c r="LE43" s="73"/>
      <c r="LF43" s="73"/>
      <c r="LG43" s="73"/>
      <c r="LH43" s="73"/>
      <c r="LI43" s="73"/>
      <c r="LJ43" s="73"/>
      <c r="LK43" s="73"/>
      <c r="LL43" s="73"/>
      <c r="LM43" s="73"/>
      <c r="LN43" s="73"/>
      <c r="LO43" s="73"/>
      <c r="LP43" s="73"/>
      <c r="LQ43" s="73"/>
      <c r="LR43" s="73"/>
      <c r="LS43" s="73"/>
      <c r="LT43" s="73"/>
      <c r="LU43" s="73"/>
      <c r="LV43" s="73"/>
      <c r="LW43" s="73"/>
      <c r="LX43" s="73"/>
      <c r="LY43" s="73"/>
      <c r="LZ43" s="73"/>
      <c r="MA43" s="73"/>
      <c r="MB43" s="73"/>
      <c r="MC43" s="73"/>
      <c r="MD43" s="73"/>
      <c r="ME43" s="73"/>
      <c r="MF43" s="73"/>
      <c r="MG43" s="73"/>
      <c r="MH43" s="73"/>
      <c r="MI43" s="73"/>
      <c r="MJ43" s="73"/>
      <c r="MK43" s="73"/>
      <c r="ML43" s="73"/>
      <c r="MM43" s="73"/>
      <c r="MN43" s="73"/>
      <c r="MO43" s="73"/>
      <c r="MP43" s="73"/>
      <c r="MQ43" s="73"/>
      <c r="MR43" s="73"/>
      <c r="MS43" s="73"/>
      <c r="MT43" s="73"/>
      <c r="MU43" s="73"/>
      <c r="MV43" s="73"/>
      <c r="MW43" s="73"/>
      <c r="MX43" s="73"/>
      <c r="MY43" s="73"/>
      <c r="MZ43" s="73"/>
      <c r="NA43" s="73"/>
      <c r="NB43" s="73"/>
      <c r="NC43" s="73"/>
      <c r="ND43" s="73"/>
      <c r="NE43" s="73"/>
      <c r="NF43" s="73"/>
      <c r="NG43" s="73"/>
      <c r="NH43" s="73"/>
      <c r="NI43" s="73"/>
      <c r="NJ43" s="73"/>
      <c r="NK43" s="73"/>
      <c r="NL43" s="73"/>
      <c r="NM43" s="73"/>
      <c r="NN43" s="73"/>
      <c r="NO43" s="73"/>
      <c r="NP43" s="73"/>
      <c r="NQ43" s="73"/>
      <c r="NR43" s="73"/>
      <c r="NS43" s="73"/>
      <c r="NT43" s="73"/>
      <c r="NU43" s="73"/>
      <c r="NV43" s="73"/>
      <c r="NW43" s="73"/>
      <c r="NX43" s="73"/>
      <c r="NY43" s="73"/>
      <c r="NZ43" s="73"/>
      <c r="OA43" s="73"/>
      <c r="OB43" s="73"/>
      <c r="OC43" s="73"/>
      <c r="OD43" s="73"/>
      <c r="OE43" s="73"/>
      <c r="OF43" s="73"/>
      <c r="OG43" s="73"/>
      <c r="OH43" s="73"/>
      <c r="OI43" s="73"/>
      <c r="OJ43" s="73"/>
      <c r="OK43" s="73"/>
      <c r="OL43" s="73"/>
      <c r="OM43" s="73"/>
      <c r="ON43" s="73"/>
      <c r="OO43" s="73"/>
      <c r="OP43" s="73"/>
      <c r="OQ43" s="73"/>
      <c r="OR43" s="73"/>
      <c r="OS43" s="73"/>
      <c r="OT43" s="73"/>
      <c r="OU43" s="73"/>
      <c r="OV43" s="73"/>
      <c r="OW43" s="73"/>
      <c r="OX43" s="73"/>
      <c r="OY43" s="73"/>
      <c r="OZ43" s="73"/>
      <c r="PA43" s="73"/>
      <c r="PB43" s="73"/>
      <c r="PC43" s="73"/>
      <c r="PD43" s="73"/>
      <c r="PE43" s="73"/>
      <c r="PF43" s="73"/>
      <c r="PG43" s="73"/>
      <c r="PH43" s="73"/>
      <c r="PI43" s="73"/>
      <c r="PJ43" s="73"/>
      <c r="PK43" s="73"/>
      <c r="PL43" s="73"/>
      <c r="PM43" s="73"/>
      <c r="PN43" s="73"/>
      <c r="PO43" s="73"/>
      <c r="PP43" s="73"/>
      <c r="PQ43" s="73"/>
      <c r="PR43" s="73"/>
      <c r="PS43" s="73"/>
      <c r="PT43" s="73"/>
      <c r="PU43" s="73"/>
      <c r="PV43" s="73"/>
      <c r="PW43" s="73"/>
      <c r="PX43" s="73"/>
      <c r="PY43" s="73"/>
      <c r="PZ43" s="73"/>
      <c r="QA43" s="73"/>
      <c r="QB43" s="73"/>
      <c r="QC43" s="73"/>
      <c r="QD43" s="73"/>
      <c r="QE43" s="73"/>
      <c r="QF43" s="73"/>
      <c r="QG43" s="73"/>
      <c r="QH43" s="73"/>
      <c r="QI43" s="73"/>
      <c r="QJ43" s="73"/>
      <c r="QK43" s="73"/>
      <c r="QL43" s="73"/>
      <c r="QM43" s="73"/>
      <c r="QN43" s="73"/>
      <c r="QO43" s="73"/>
      <c r="QP43" s="73"/>
      <c r="QQ43" s="73"/>
      <c r="QR43" s="73"/>
      <c r="QS43" s="73"/>
      <c r="QT43" s="73"/>
      <c r="QU43" s="73"/>
      <c r="QV43" s="73"/>
      <c r="QW43" s="73"/>
      <c r="QX43" s="73"/>
      <c r="QY43" s="73"/>
      <c r="QZ43" s="73"/>
      <c r="RA43" s="73"/>
      <c r="RB43" s="73"/>
      <c r="RC43" s="73"/>
      <c r="RD43" s="73"/>
      <c r="RE43" s="73"/>
      <c r="RF43" s="73"/>
      <c r="RG43" s="73"/>
      <c r="RH43" s="73"/>
      <c r="RI43" s="73"/>
      <c r="RJ43" s="73"/>
      <c r="RK43" s="73"/>
      <c r="RL43" s="73"/>
      <c r="RM43" s="73"/>
      <c r="RN43" s="73"/>
      <c r="RO43" s="73"/>
      <c r="RP43" s="73"/>
      <c r="RQ43" s="73"/>
      <c r="RR43" s="73"/>
      <c r="RS43" s="73"/>
      <c r="RT43" s="73"/>
      <c r="RU43" s="73"/>
      <c r="RV43" s="73"/>
      <c r="RW43" s="73"/>
      <c r="RX43" s="73"/>
      <c r="RY43" s="73"/>
      <c r="RZ43" s="73"/>
      <c r="SA43" s="73"/>
      <c r="SB43" s="73"/>
      <c r="SC43" s="73"/>
      <c r="SD43" s="73"/>
      <c r="SE43" s="73"/>
      <c r="SF43" s="73"/>
      <c r="SG43" s="73"/>
      <c r="SH43" s="73"/>
      <c r="SI43" s="73"/>
      <c r="SJ43" s="73"/>
      <c r="SK43" s="73"/>
      <c r="SL43" s="73"/>
      <c r="SM43" s="73"/>
      <c r="SN43" s="73"/>
      <c r="SO43" s="73"/>
      <c r="SP43" s="73"/>
      <c r="SQ43" s="73"/>
      <c r="SR43" s="73"/>
      <c r="SS43" s="73"/>
      <c r="ST43" s="73"/>
      <c r="SU43" s="73"/>
      <c r="SV43" s="73"/>
      <c r="SW43" s="73"/>
      <c r="SX43" s="73"/>
      <c r="SY43" s="73"/>
      <c r="SZ43" s="73"/>
      <c r="TA43" s="73"/>
      <c r="TB43" s="73"/>
      <c r="TC43" s="73"/>
      <c r="TD43" s="73"/>
      <c r="TE43" s="73"/>
      <c r="TF43" s="73"/>
      <c r="TG43" s="73"/>
      <c r="TH43" s="73"/>
      <c r="TI43" s="73"/>
      <c r="TJ43" s="73"/>
      <c r="TK43" s="73"/>
      <c r="TL43" s="73"/>
      <c r="TM43" s="73"/>
      <c r="TN43" s="73"/>
      <c r="TO43" s="73"/>
      <c r="TP43" s="73"/>
      <c r="TQ43" s="73"/>
      <c r="TR43" s="73"/>
      <c r="TS43" s="73"/>
      <c r="TT43" s="73"/>
      <c r="TU43" s="73"/>
      <c r="TV43" s="73"/>
      <c r="TW43" s="73"/>
      <c r="TX43" s="73"/>
      <c r="TY43" s="73"/>
      <c r="TZ43" s="73"/>
      <c r="UA43" s="73"/>
      <c r="UB43" s="73"/>
      <c r="UC43" s="73"/>
      <c r="UD43" s="73"/>
      <c r="UE43" s="73"/>
      <c r="UF43" s="73"/>
      <c r="UG43" s="73"/>
      <c r="UH43" s="73"/>
      <c r="UI43" s="73"/>
      <c r="UJ43" s="73"/>
      <c r="UK43" s="73"/>
      <c r="UL43" s="73"/>
      <c r="UM43" s="73"/>
      <c r="UN43" s="73"/>
      <c r="UO43" s="73"/>
      <c r="UP43" s="73"/>
      <c r="UQ43" s="73"/>
      <c r="UR43" s="73"/>
      <c r="US43" s="73"/>
      <c r="UT43" s="73"/>
      <c r="UU43" s="73"/>
      <c r="UV43" s="73"/>
      <c r="UW43" s="73"/>
      <c r="UX43" s="73"/>
      <c r="UY43" s="73"/>
      <c r="UZ43" s="73"/>
      <c r="VA43" s="73"/>
      <c r="VB43" s="73"/>
      <c r="VC43" s="73"/>
      <c r="VD43" s="73"/>
      <c r="VE43" s="73"/>
      <c r="VF43" s="73"/>
      <c r="VG43" s="73"/>
      <c r="VH43" s="73"/>
      <c r="VI43" s="73"/>
      <c r="VJ43" s="73"/>
      <c r="VK43" s="73"/>
      <c r="VL43" s="73"/>
      <c r="VM43" s="73"/>
      <c r="VN43" s="73"/>
      <c r="VO43" s="73"/>
      <c r="VP43" s="73"/>
      <c r="VQ43" s="73"/>
      <c r="VR43" s="73"/>
      <c r="VS43" s="73"/>
      <c r="VT43" s="73"/>
      <c r="VU43" s="73"/>
      <c r="VV43" s="73"/>
      <c r="VW43" s="73"/>
      <c r="VX43" s="73"/>
      <c r="VY43" s="73"/>
      <c r="VZ43" s="73"/>
      <c r="WA43" s="73"/>
      <c r="WB43" s="73"/>
      <c r="WC43" s="73"/>
      <c r="WD43" s="73"/>
      <c r="WE43" s="73"/>
      <c r="WF43" s="73"/>
      <c r="WG43" s="73"/>
      <c r="WH43" s="73"/>
      <c r="WI43" s="73"/>
      <c r="WJ43" s="73"/>
      <c r="WK43" s="73"/>
      <c r="WL43" s="73"/>
      <c r="WM43" s="73"/>
      <c r="WN43" s="73"/>
      <c r="WO43" s="73"/>
      <c r="WP43" s="73"/>
      <c r="WQ43" s="73"/>
      <c r="WR43" s="73"/>
      <c r="WS43" s="73"/>
      <c r="WT43" s="73"/>
      <c r="WU43" s="73"/>
      <c r="WV43" s="73"/>
      <c r="WW43" s="73"/>
      <c r="WX43" s="73"/>
      <c r="WY43" s="73"/>
      <c r="WZ43" s="73"/>
      <c r="XA43" s="73"/>
      <c r="XB43" s="73"/>
      <c r="XC43" s="73"/>
      <c r="XD43" s="73"/>
      <c r="XE43" s="73"/>
      <c r="XF43" s="73"/>
      <c r="XG43" s="73"/>
      <c r="XH43" s="73"/>
      <c r="XI43" s="73"/>
      <c r="XJ43" s="73"/>
      <c r="XK43" s="73"/>
      <c r="XL43" s="73"/>
      <c r="XM43" s="73"/>
      <c r="XN43" s="73"/>
      <c r="XO43" s="73"/>
      <c r="XP43" s="73"/>
      <c r="XQ43" s="73"/>
      <c r="XR43" s="73"/>
      <c r="XS43" s="73"/>
      <c r="XT43" s="73"/>
      <c r="XU43" s="73"/>
      <c r="XV43" s="73"/>
      <c r="XW43" s="73"/>
      <c r="XX43" s="73"/>
      <c r="XY43" s="73"/>
      <c r="XZ43" s="73"/>
      <c r="YA43" s="73"/>
      <c r="YB43" s="73"/>
      <c r="YC43" s="73"/>
      <c r="YD43" s="73"/>
      <c r="YE43" s="73"/>
      <c r="YF43" s="73"/>
      <c r="YG43" s="73"/>
      <c r="YH43" s="73"/>
      <c r="YI43" s="73"/>
      <c r="YJ43" s="73"/>
      <c r="YK43" s="73"/>
      <c r="YL43" s="73"/>
      <c r="YM43" s="73"/>
      <c r="YN43" s="73"/>
      <c r="YO43" s="73"/>
      <c r="YP43" s="73"/>
      <c r="YQ43" s="73"/>
      <c r="YR43" s="73"/>
      <c r="YS43" s="73"/>
      <c r="YT43" s="73"/>
      <c r="YU43" s="73"/>
      <c r="YV43" s="73"/>
      <c r="YW43" s="73"/>
      <c r="YX43" s="73"/>
      <c r="YY43" s="73"/>
      <c r="YZ43" s="73"/>
      <c r="ZA43" s="73"/>
      <c r="ZB43" s="73"/>
      <c r="ZC43" s="73"/>
      <c r="ZD43" s="73"/>
      <c r="ZE43" s="73"/>
      <c r="ZF43" s="73"/>
      <c r="ZG43" s="73"/>
      <c r="ZH43" s="73"/>
      <c r="ZI43" s="73"/>
      <c r="ZJ43" s="73"/>
      <c r="ZK43" s="73"/>
      <c r="ZL43" s="73"/>
      <c r="ZM43" s="73"/>
      <c r="ZN43" s="73"/>
      <c r="ZO43" s="73"/>
      <c r="ZP43" s="73"/>
      <c r="ZQ43" s="73"/>
      <c r="ZR43" s="73"/>
      <c r="ZS43" s="73"/>
      <c r="ZT43" s="73"/>
      <c r="ZU43" s="73"/>
      <c r="ZV43" s="73"/>
      <c r="ZW43" s="73"/>
      <c r="ZX43" s="73"/>
      <c r="ZY43" s="73"/>
      <c r="ZZ43" s="73"/>
      <c r="AAA43" s="73"/>
      <c r="AAB43" s="73"/>
      <c r="AAC43" s="73"/>
      <c r="AAD43" s="73"/>
      <c r="AAE43" s="73"/>
      <c r="AAF43" s="73"/>
      <c r="AAG43" s="73"/>
      <c r="AAH43" s="73"/>
      <c r="AAI43" s="73"/>
      <c r="AAJ43" s="73"/>
      <c r="AAK43" s="73"/>
      <c r="AAL43" s="73"/>
      <c r="AAM43" s="73"/>
      <c r="AAN43" s="73"/>
      <c r="AAO43" s="73"/>
      <c r="AAP43" s="73"/>
      <c r="AAQ43" s="73"/>
      <c r="AAR43" s="73"/>
      <c r="AAS43" s="73"/>
      <c r="AAT43" s="73"/>
      <c r="AAU43" s="73"/>
      <c r="AAV43" s="73"/>
      <c r="AAW43" s="73"/>
      <c r="AAX43" s="73"/>
      <c r="AAY43" s="73"/>
      <c r="AAZ43" s="73"/>
      <c r="ABA43" s="73"/>
      <c r="ABB43" s="73"/>
      <c r="ABC43" s="73"/>
      <c r="ABD43" s="73"/>
      <c r="ABE43" s="73"/>
      <c r="ABF43" s="73"/>
      <c r="ABG43" s="73"/>
      <c r="ABH43" s="73"/>
      <c r="ABI43" s="73"/>
      <c r="ABJ43" s="73"/>
      <c r="ABK43" s="73"/>
      <c r="ABL43" s="73"/>
      <c r="ABM43" s="73"/>
      <c r="ABN43" s="73"/>
      <c r="ABO43" s="73"/>
      <c r="ABP43" s="73"/>
      <c r="ABQ43" s="73"/>
      <c r="ABR43" s="73"/>
      <c r="ABS43" s="73"/>
      <c r="ABT43" s="73"/>
      <c r="ABU43" s="73"/>
      <c r="ABV43" s="73"/>
      <c r="ABW43" s="73"/>
      <c r="ABX43" s="73"/>
      <c r="ABY43" s="73"/>
      <c r="ABZ43" s="73"/>
      <c r="ACA43" s="73"/>
      <c r="ACB43" s="73"/>
      <c r="ACC43" s="73"/>
      <c r="ACD43" s="73"/>
      <c r="ACE43" s="73"/>
      <c r="ACF43" s="73"/>
      <c r="ACG43" s="73"/>
      <c r="ACH43" s="73"/>
      <c r="ACI43" s="73"/>
      <c r="ACJ43" s="73"/>
      <c r="ACK43" s="73"/>
      <c r="ACL43" s="73"/>
      <c r="ACM43" s="73"/>
      <c r="ACN43" s="73"/>
      <c r="ACO43" s="73"/>
      <c r="ACP43" s="73"/>
      <c r="ACQ43" s="73"/>
      <c r="ACR43" s="73"/>
      <c r="ACS43" s="73"/>
      <c r="ACT43" s="73"/>
      <c r="ACU43" s="73"/>
      <c r="ACV43" s="73"/>
      <c r="ACW43" s="73"/>
      <c r="ACX43" s="73"/>
      <c r="ACY43" s="73"/>
      <c r="ACZ43" s="73"/>
      <c r="ADA43" s="73"/>
      <c r="ADB43" s="73"/>
      <c r="ADC43" s="73"/>
      <c r="ADD43" s="73"/>
      <c r="ADE43" s="73"/>
      <c r="ADF43" s="73"/>
      <c r="ADG43" s="73"/>
      <c r="ADH43" s="73"/>
      <c r="ADI43" s="73"/>
      <c r="ADJ43" s="73"/>
      <c r="ADK43" s="73"/>
      <c r="ADL43" s="73"/>
      <c r="ADM43" s="73"/>
      <c r="ADN43" s="73"/>
      <c r="ADO43" s="73"/>
      <c r="ADP43" s="73"/>
      <c r="ADQ43" s="73"/>
      <c r="ADR43" s="73"/>
      <c r="ADS43" s="73"/>
      <c r="ADT43" s="73"/>
      <c r="ADU43" s="73"/>
      <c r="ADV43" s="73"/>
      <c r="ADW43" s="73"/>
      <c r="ADX43" s="73"/>
      <c r="ADY43" s="73"/>
      <c r="ADZ43" s="73"/>
      <c r="AEA43" s="73"/>
      <c r="AEB43" s="73"/>
      <c r="AEC43" s="73"/>
      <c r="AED43" s="73"/>
      <c r="AEE43" s="73"/>
      <c r="AEF43" s="73"/>
      <c r="AEG43" s="73"/>
      <c r="AEH43" s="73"/>
      <c r="AEI43" s="73"/>
      <c r="AEJ43" s="73"/>
      <c r="AEK43" s="73"/>
      <c r="AEL43" s="73"/>
      <c r="AEM43" s="73"/>
      <c r="AEN43" s="73"/>
      <c r="AEO43" s="73"/>
      <c r="AEP43" s="73"/>
      <c r="AEQ43" s="73"/>
      <c r="AER43" s="73"/>
      <c r="AES43" s="73"/>
      <c r="AET43" s="73"/>
      <c r="AEU43" s="73"/>
      <c r="AEV43" s="73"/>
      <c r="AEW43" s="73"/>
      <c r="AEX43" s="73"/>
      <c r="AEY43" s="73"/>
      <c r="AEZ43" s="73"/>
      <c r="AFA43" s="73"/>
      <c r="AFB43" s="73"/>
      <c r="AFC43" s="73"/>
      <c r="AFD43" s="73"/>
      <c r="AFE43" s="73"/>
      <c r="AFF43" s="73"/>
      <c r="AFG43" s="73"/>
      <c r="AFH43" s="73"/>
      <c r="AFI43" s="73"/>
      <c r="AFJ43" s="73"/>
      <c r="AFK43" s="73"/>
      <c r="AFL43" s="73"/>
      <c r="AFM43" s="73"/>
      <c r="AFN43" s="73"/>
      <c r="AFO43" s="73"/>
      <c r="AFP43" s="73"/>
      <c r="AFQ43" s="73"/>
      <c r="AFR43" s="73"/>
      <c r="AFS43" s="73"/>
      <c r="AFT43" s="73"/>
      <c r="AFU43" s="73"/>
      <c r="AFV43" s="73"/>
      <c r="AFW43" s="73"/>
      <c r="AFX43" s="73"/>
      <c r="AFY43" s="73"/>
      <c r="AFZ43" s="73"/>
      <c r="AGA43" s="73"/>
      <c r="AGB43" s="73"/>
      <c r="AGC43" s="73"/>
      <c r="AGD43" s="73"/>
      <c r="AGE43" s="73"/>
      <c r="AGF43" s="73"/>
      <c r="AGG43" s="73"/>
      <c r="AGH43" s="73"/>
      <c r="AGI43" s="73"/>
      <c r="AGJ43" s="73"/>
      <c r="AGK43" s="73"/>
      <c r="AGL43" s="73"/>
      <c r="AGM43" s="73"/>
      <c r="AGN43" s="73"/>
      <c r="AGO43" s="73"/>
      <c r="AGP43" s="73"/>
      <c r="AGQ43" s="73"/>
      <c r="AGR43" s="73"/>
      <c r="AGS43" s="73"/>
      <c r="AGT43" s="73"/>
      <c r="AGU43" s="73"/>
      <c r="AGV43" s="73"/>
      <c r="AGW43" s="73"/>
      <c r="AGX43" s="73"/>
      <c r="AGY43" s="73"/>
      <c r="AGZ43" s="73"/>
      <c r="AHA43" s="73"/>
      <c r="AHB43" s="73"/>
      <c r="AHC43" s="73"/>
      <c r="AHD43" s="73"/>
      <c r="AHE43" s="73"/>
      <c r="AHF43" s="73"/>
      <c r="AHG43" s="73"/>
      <c r="AHH43" s="73"/>
      <c r="AHI43" s="73"/>
      <c r="AHJ43" s="73"/>
      <c r="AHK43" s="73"/>
      <c r="AHL43" s="73"/>
      <c r="AHM43" s="73"/>
      <c r="AHN43" s="73"/>
      <c r="AHO43" s="73"/>
      <c r="AHP43" s="73"/>
      <c r="AHQ43" s="73"/>
      <c r="AHR43" s="73"/>
      <c r="AHS43" s="73"/>
      <c r="AHT43" s="73"/>
      <c r="AHU43" s="73"/>
      <c r="AHV43" s="73"/>
      <c r="AHW43" s="73"/>
      <c r="AHX43" s="73"/>
      <c r="AHY43" s="73"/>
      <c r="AHZ43" s="73"/>
      <c r="AIA43" s="73"/>
      <c r="AIB43" s="73"/>
      <c r="AIC43" s="73"/>
      <c r="AID43" s="73"/>
      <c r="AIE43" s="73"/>
      <c r="AIF43" s="73"/>
      <c r="AIG43" s="73"/>
      <c r="AIH43" s="73"/>
      <c r="AII43" s="73"/>
      <c r="AIJ43" s="73"/>
      <c r="AIK43" s="73"/>
      <c r="AIL43" s="73"/>
      <c r="AIM43" s="73"/>
      <c r="AIN43" s="73"/>
      <c r="AIO43" s="73"/>
      <c r="AIP43" s="73"/>
      <c r="AIQ43" s="73"/>
      <c r="AIR43" s="73"/>
      <c r="AIS43" s="73"/>
      <c r="AIT43" s="73"/>
      <c r="AIU43" s="73"/>
      <c r="AIV43" s="73"/>
      <c r="AIW43" s="73"/>
      <c r="AIX43" s="73"/>
      <c r="AIY43" s="73"/>
      <c r="AIZ43" s="73"/>
      <c r="AJA43" s="73"/>
      <c r="AJB43" s="73"/>
      <c r="AJC43" s="73"/>
      <c r="AJD43" s="73"/>
      <c r="AJE43" s="73"/>
      <c r="AJF43" s="73"/>
      <c r="AJG43" s="73"/>
      <c r="AJH43" s="73"/>
      <c r="AJI43" s="73"/>
      <c r="AJJ43" s="73"/>
      <c r="AJK43" s="73"/>
      <c r="AJL43" s="73"/>
      <c r="AJM43" s="73"/>
      <c r="AJN43" s="73"/>
      <c r="AJO43" s="73"/>
      <c r="AJP43" s="73"/>
      <c r="AJQ43" s="73"/>
      <c r="AJR43" s="73"/>
      <c r="AJS43" s="73"/>
      <c r="AJT43" s="73"/>
      <c r="AJU43" s="73"/>
      <c r="AJV43" s="73"/>
      <c r="AJW43" s="73"/>
      <c r="AJX43" s="73"/>
      <c r="AJY43" s="73"/>
      <c r="AJZ43" s="73"/>
      <c r="AKA43" s="73"/>
      <c r="AKB43" s="73"/>
      <c r="AKC43" s="73"/>
      <c r="AKD43" s="73"/>
      <c r="AKE43" s="73"/>
      <c r="AKF43" s="73"/>
      <c r="AKG43" s="73"/>
      <c r="AKH43" s="73"/>
      <c r="AKI43" s="73"/>
      <c r="AKJ43" s="73"/>
      <c r="AKK43" s="73"/>
      <c r="AKL43" s="73"/>
      <c r="AKM43" s="73"/>
      <c r="AKN43" s="73"/>
      <c r="AKO43" s="73"/>
      <c r="AKP43" s="73"/>
      <c r="AKQ43" s="73"/>
      <c r="AKR43" s="73"/>
      <c r="AKS43" s="73"/>
      <c r="AKT43" s="73"/>
      <c r="AKU43" s="73"/>
      <c r="AKV43" s="73"/>
      <c r="AKW43" s="73"/>
      <c r="AKX43" s="73"/>
      <c r="AKY43" s="73"/>
      <c r="AKZ43" s="73"/>
      <c r="ALA43" s="73"/>
      <c r="ALB43" s="73"/>
      <c r="ALC43" s="73"/>
      <c r="ALD43" s="73"/>
      <c r="ALE43" s="73"/>
      <c r="ALF43" s="73"/>
      <c r="ALG43" s="73"/>
      <c r="ALH43" s="73"/>
      <c r="ALI43" s="73"/>
      <c r="ALJ43" s="73"/>
      <c r="ALK43" s="73"/>
      <c r="ALL43" s="73"/>
      <c r="ALM43" s="73"/>
      <c r="ALN43" s="73"/>
      <c r="ALO43" s="73"/>
      <c r="ALP43" s="73"/>
      <c r="ALQ43" s="73"/>
      <c r="ALR43" s="73"/>
      <c r="ALS43" s="73"/>
      <c r="ALT43" s="73"/>
      <c r="ALU43" s="73"/>
      <c r="ALV43" s="73"/>
      <c r="ALW43" s="73"/>
      <c r="ALX43" s="73"/>
      <c r="ALY43" s="73"/>
      <c r="ALZ43" s="73"/>
      <c r="AMA43" s="73"/>
      <c r="AMB43" s="73"/>
      <c r="AMC43" s="73"/>
      <c r="AMD43" s="73"/>
      <c r="AME43" s="73"/>
      <c r="AMF43" s="73"/>
      <c r="AMG43" s="73"/>
      <c r="AMH43" s="73"/>
      <c r="AMI43" s="73"/>
    </row>
    <row r="44" spans="1:1023" ht="15.6">
      <c r="A44" s="404"/>
      <c r="B44" s="94" t="s">
        <v>135</v>
      </c>
      <c r="C44" s="120" t="s">
        <v>136</v>
      </c>
      <c r="D44" s="133">
        <v>200</v>
      </c>
      <c r="E44" s="134">
        <v>0.59</v>
      </c>
      <c r="F44" s="134">
        <v>0.05</v>
      </c>
      <c r="G44" s="134">
        <v>18.579999999999998</v>
      </c>
      <c r="H44" s="134">
        <v>77.94</v>
      </c>
    </row>
    <row r="45" spans="1:1023" ht="15.6">
      <c r="A45" s="404"/>
      <c r="B45" s="95"/>
      <c r="C45" s="120" t="s">
        <v>22</v>
      </c>
      <c r="D45" s="94">
        <v>40</v>
      </c>
      <c r="E45" s="95">
        <v>3.16</v>
      </c>
      <c r="F45" s="96">
        <v>0.4</v>
      </c>
      <c r="G45" s="95">
        <v>19.32</v>
      </c>
      <c r="H45" s="94">
        <v>94</v>
      </c>
    </row>
    <row r="46" spans="1:1023" ht="15.6">
      <c r="A46" s="404"/>
      <c r="B46" s="95"/>
      <c r="C46" s="120" t="s">
        <v>127</v>
      </c>
      <c r="D46" s="94">
        <v>50</v>
      </c>
      <c r="E46" s="96">
        <v>3.3</v>
      </c>
      <c r="F46" s="96">
        <v>0.6</v>
      </c>
      <c r="G46" s="95">
        <v>19.829999999999998</v>
      </c>
      <c r="H46" s="94">
        <v>99</v>
      </c>
    </row>
    <row r="47" spans="1:1023" ht="15.6">
      <c r="A47" s="404"/>
      <c r="B47" s="405" t="s">
        <v>128</v>
      </c>
      <c r="C47" s="405"/>
      <c r="D47" s="138">
        <v>925</v>
      </c>
      <c r="E47" s="139">
        <v>37</v>
      </c>
      <c r="F47" s="139">
        <v>28.73</v>
      </c>
      <c r="G47" s="139">
        <v>105.51</v>
      </c>
      <c r="H47" s="139">
        <v>833.26</v>
      </c>
    </row>
    <row r="48" spans="1:1023" ht="15.6">
      <c r="A48" s="404" t="s">
        <v>55</v>
      </c>
      <c r="B48" s="94" t="s">
        <v>129</v>
      </c>
      <c r="C48" s="18" t="s">
        <v>130</v>
      </c>
      <c r="D48" s="37">
        <v>100</v>
      </c>
      <c r="E48" s="38">
        <v>1.54</v>
      </c>
      <c r="F48" s="39">
        <v>7.16</v>
      </c>
      <c r="G48" s="38">
        <v>4.3099999999999996</v>
      </c>
      <c r="H48" s="38">
        <v>88.13</v>
      </c>
    </row>
    <row r="49" spans="1:13" ht="31.2">
      <c r="A49" s="404"/>
      <c r="B49" s="94" t="s">
        <v>156</v>
      </c>
      <c r="C49" s="18" t="s">
        <v>198</v>
      </c>
      <c r="D49" s="37">
        <v>255</v>
      </c>
      <c r="E49" s="38">
        <v>2.2000000000000002</v>
      </c>
      <c r="F49" s="38">
        <v>7.09</v>
      </c>
      <c r="G49" s="38">
        <v>18.059999999999999</v>
      </c>
      <c r="H49" s="38">
        <v>145.29</v>
      </c>
    </row>
    <row r="50" spans="1:13" ht="15.6">
      <c r="A50" s="404"/>
      <c r="B50" s="95" t="s">
        <v>56</v>
      </c>
      <c r="C50" s="18" t="s">
        <v>199</v>
      </c>
      <c r="D50" s="37">
        <v>100</v>
      </c>
      <c r="E50" s="38">
        <v>19.18</v>
      </c>
      <c r="F50" s="38">
        <v>10.24</v>
      </c>
      <c r="G50" s="38">
        <v>1.91</v>
      </c>
      <c r="H50" s="38">
        <v>176.68</v>
      </c>
    </row>
    <row r="51" spans="1:13" ht="15.6">
      <c r="A51" s="404"/>
      <c r="B51" s="94" t="s">
        <v>18</v>
      </c>
      <c r="C51" s="18" t="s">
        <v>19</v>
      </c>
      <c r="D51" s="37">
        <v>180</v>
      </c>
      <c r="E51" s="39">
        <v>7.97</v>
      </c>
      <c r="F51" s="38">
        <v>5.29</v>
      </c>
      <c r="G51" s="39">
        <v>50.84</v>
      </c>
      <c r="H51" s="39">
        <v>283.02</v>
      </c>
    </row>
    <row r="52" spans="1:13" ht="15.6">
      <c r="A52" s="404"/>
      <c r="B52" s="94" t="s">
        <v>125</v>
      </c>
      <c r="C52" s="120" t="s">
        <v>143</v>
      </c>
      <c r="D52" s="94">
        <v>200</v>
      </c>
      <c r="E52" s="95">
        <v>0.16</v>
      </c>
      <c r="F52" s="95">
        <v>0.04</v>
      </c>
      <c r="G52" s="95">
        <v>15.42</v>
      </c>
      <c r="H52" s="96">
        <v>63.6</v>
      </c>
    </row>
    <row r="53" spans="1:13" ht="15.6">
      <c r="A53" s="404"/>
      <c r="B53" s="95"/>
      <c r="C53" s="120" t="s">
        <v>22</v>
      </c>
      <c r="D53" s="94">
        <v>40</v>
      </c>
      <c r="E53" s="95">
        <v>3.16</v>
      </c>
      <c r="F53" s="96">
        <v>0.4</v>
      </c>
      <c r="G53" s="95">
        <v>19.32</v>
      </c>
      <c r="H53" s="94">
        <v>94</v>
      </c>
    </row>
    <row r="54" spans="1:13" ht="15.6">
      <c r="A54" s="404"/>
      <c r="B54" s="95"/>
      <c r="C54" s="120" t="s">
        <v>127</v>
      </c>
      <c r="D54" s="94">
        <v>50</v>
      </c>
      <c r="E54" s="96">
        <v>3.3</v>
      </c>
      <c r="F54" s="96">
        <v>0.6</v>
      </c>
      <c r="G54" s="95">
        <v>19.829999999999998</v>
      </c>
      <c r="H54" s="94">
        <v>99</v>
      </c>
    </row>
    <row r="55" spans="1:13" ht="15.6">
      <c r="A55" s="404"/>
      <c r="B55" s="405" t="s">
        <v>128</v>
      </c>
      <c r="C55" s="405"/>
      <c r="D55" s="123">
        <v>925</v>
      </c>
      <c r="E55" s="124">
        <v>37.51</v>
      </c>
      <c r="F55" s="124">
        <v>30.82</v>
      </c>
      <c r="G55" s="124">
        <v>129.69</v>
      </c>
      <c r="H55" s="124">
        <v>949.72</v>
      </c>
    </row>
    <row r="56" spans="1:13" ht="31.2">
      <c r="A56" s="404" t="s">
        <v>58</v>
      </c>
      <c r="B56" s="94" t="s">
        <v>158</v>
      </c>
      <c r="C56" s="120" t="s">
        <v>159</v>
      </c>
      <c r="D56" s="94">
        <v>100</v>
      </c>
      <c r="E56" s="95">
        <v>3.15</v>
      </c>
      <c r="F56" s="95">
        <v>6.23</v>
      </c>
      <c r="G56" s="95">
        <v>11.87</v>
      </c>
      <c r="H56" s="95">
        <v>116.62</v>
      </c>
    </row>
    <row r="57" spans="1:13" ht="31.2">
      <c r="A57" s="404"/>
      <c r="B57" s="94" t="s">
        <v>160</v>
      </c>
      <c r="C57" s="18" t="s">
        <v>200</v>
      </c>
      <c r="D57" s="37">
        <v>255</v>
      </c>
      <c r="E57" s="38">
        <v>2.42</v>
      </c>
      <c r="F57" s="38">
        <v>6.06</v>
      </c>
      <c r="G57" s="38">
        <v>11.49</v>
      </c>
      <c r="H57" s="39">
        <v>110.85</v>
      </c>
    </row>
    <row r="58" spans="1:13" ht="15.6">
      <c r="A58" s="404"/>
      <c r="B58" s="10">
        <v>356</v>
      </c>
      <c r="C58" s="12" t="s">
        <v>59</v>
      </c>
      <c r="D58" s="10">
        <v>100</v>
      </c>
      <c r="E58" s="11">
        <v>19.2</v>
      </c>
      <c r="F58" s="13">
        <v>16.55</v>
      </c>
      <c r="G58" s="11">
        <v>0.27</v>
      </c>
      <c r="H58" s="13">
        <v>271.67</v>
      </c>
      <c r="I58" s="141"/>
      <c r="J58" s="142"/>
      <c r="K58" s="142"/>
      <c r="L58" s="142"/>
      <c r="M58" s="142"/>
    </row>
    <row r="59" spans="1:13" ht="15.6">
      <c r="A59" s="404"/>
      <c r="B59" s="10" t="s">
        <v>60</v>
      </c>
      <c r="C59" s="12" t="s">
        <v>61</v>
      </c>
      <c r="D59" s="10">
        <v>180</v>
      </c>
      <c r="E59" s="11">
        <v>4.16</v>
      </c>
      <c r="F59" s="11">
        <v>4.1399999999999997</v>
      </c>
      <c r="G59" s="11">
        <v>37.93</v>
      </c>
      <c r="H59" s="11">
        <v>205.87</v>
      </c>
      <c r="I59" s="141"/>
      <c r="J59" s="142"/>
      <c r="K59" s="143"/>
      <c r="L59" s="142"/>
      <c r="M59" s="142"/>
    </row>
    <row r="60" spans="1:13" ht="15.6">
      <c r="A60" s="404"/>
      <c r="B60" s="95" t="s">
        <v>125</v>
      </c>
      <c r="C60" s="120" t="s">
        <v>162</v>
      </c>
      <c r="D60" s="94">
        <v>200</v>
      </c>
      <c r="E60" s="95">
        <v>0.24</v>
      </c>
      <c r="F60" s="95">
        <v>0.13</v>
      </c>
      <c r="G60" s="95">
        <v>15.14</v>
      </c>
      <c r="H60" s="95">
        <v>64.06</v>
      </c>
    </row>
    <row r="61" spans="1:13" ht="15.6">
      <c r="A61" s="404"/>
      <c r="B61" s="95"/>
      <c r="C61" s="120" t="s">
        <v>22</v>
      </c>
      <c r="D61" s="94">
        <v>40</v>
      </c>
      <c r="E61" s="95">
        <v>3.16</v>
      </c>
      <c r="F61" s="96">
        <v>0.4</v>
      </c>
      <c r="G61" s="95">
        <v>19.32</v>
      </c>
      <c r="H61" s="94">
        <v>94</v>
      </c>
    </row>
    <row r="62" spans="1:13" ht="15.6">
      <c r="A62" s="404"/>
      <c r="B62" s="95"/>
      <c r="C62" s="120" t="s">
        <v>127</v>
      </c>
      <c r="D62" s="94">
        <v>50</v>
      </c>
      <c r="E62" s="96">
        <v>3.3</v>
      </c>
      <c r="F62" s="96">
        <v>0.6</v>
      </c>
      <c r="G62" s="95">
        <v>19.829999999999998</v>
      </c>
      <c r="H62" s="94">
        <v>99</v>
      </c>
    </row>
    <row r="63" spans="1:13" ht="15.6">
      <c r="A63" s="404"/>
      <c r="B63" s="405" t="s">
        <v>128</v>
      </c>
      <c r="C63" s="405"/>
      <c r="D63" s="123">
        <v>925</v>
      </c>
      <c r="E63" s="124">
        <v>35.630000000000003</v>
      </c>
      <c r="F63" s="124">
        <v>34.11</v>
      </c>
      <c r="G63" s="124">
        <v>115.85</v>
      </c>
      <c r="H63" s="124">
        <v>962.07</v>
      </c>
    </row>
    <row r="64" spans="1:13" ht="15.6">
      <c r="A64" s="404" t="s">
        <v>62</v>
      </c>
      <c r="B64" s="94" t="s">
        <v>137</v>
      </c>
      <c r="C64" s="120" t="s">
        <v>138</v>
      </c>
      <c r="D64" s="37">
        <v>100</v>
      </c>
      <c r="E64" s="39">
        <v>1.84</v>
      </c>
      <c r="F64" s="38">
        <v>8.26</v>
      </c>
      <c r="G64" s="38">
        <v>12.82</v>
      </c>
      <c r="H64" s="38">
        <v>133.30000000000001</v>
      </c>
    </row>
    <row r="65" spans="1:8" ht="31.2">
      <c r="A65" s="404"/>
      <c r="B65" s="94" t="s">
        <v>163</v>
      </c>
      <c r="C65" s="18" t="s">
        <v>201</v>
      </c>
      <c r="D65" s="37">
        <v>255</v>
      </c>
      <c r="E65" s="38">
        <v>2.4</v>
      </c>
      <c r="F65" s="38">
        <v>3.13</v>
      </c>
      <c r="G65" s="38">
        <v>16.850000000000001</v>
      </c>
      <c r="H65" s="38">
        <v>105.92</v>
      </c>
    </row>
    <row r="66" spans="1:8" ht="15.6">
      <c r="A66" s="404"/>
      <c r="B66" s="94" t="s">
        <v>165</v>
      </c>
      <c r="C66" s="18" t="s">
        <v>202</v>
      </c>
      <c r="D66" s="37">
        <v>100</v>
      </c>
      <c r="E66" s="38">
        <v>20.66</v>
      </c>
      <c r="F66" s="38">
        <v>14.93</v>
      </c>
      <c r="G66" s="38">
        <v>3.58</v>
      </c>
      <c r="H66" s="38">
        <v>231.45</v>
      </c>
    </row>
    <row r="67" spans="1:8" ht="15.6">
      <c r="A67" s="404"/>
      <c r="B67" s="94" t="s">
        <v>45</v>
      </c>
      <c r="C67" s="18" t="s">
        <v>46</v>
      </c>
      <c r="D67" s="37">
        <v>180</v>
      </c>
      <c r="E67" s="38">
        <v>7.6</v>
      </c>
      <c r="F67" s="38">
        <v>5.61</v>
      </c>
      <c r="G67" s="38">
        <v>34.33</v>
      </c>
      <c r="H67" s="38">
        <v>217.85</v>
      </c>
    </row>
    <row r="68" spans="1:8" ht="15.6">
      <c r="A68" s="404"/>
      <c r="B68" s="94" t="s">
        <v>167</v>
      </c>
      <c r="C68" s="120" t="s">
        <v>168</v>
      </c>
      <c r="D68" s="94">
        <v>200</v>
      </c>
      <c r="E68" s="95">
        <v>0.53</v>
      </c>
      <c r="F68" s="95">
        <v>0.22</v>
      </c>
      <c r="G68" s="96">
        <v>18.600000000000001</v>
      </c>
      <c r="H68" s="95">
        <v>88.51</v>
      </c>
    </row>
    <row r="69" spans="1:8" ht="15.6">
      <c r="A69" s="404"/>
      <c r="B69" s="95"/>
      <c r="C69" s="120" t="s">
        <v>22</v>
      </c>
      <c r="D69" s="94">
        <v>40</v>
      </c>
      <c r="E69" s="95">
        <v>3.16</v>
      </c>
      <c r="F69" s="96">
        <v>0.4</v>
      </c>
      <c r="G69" s="95">
        <v>19.32</v>
      </c>
      <c r="H69" s="94">
        <v>94</v>
      </c>
    </row>
    <row r="70" spans="1:8" ht="15.6">
      <c r="A70" s="404"/>
      <c r="B70" s="95"/>
      <c r="C70" s="120" t="s">
        <v>127</v>
      </c>
      <c r="D70" s="94">
        <v>50</v>
      </c>
      <c r="E70" s="96">
        <v>3.3</v>
      </c>
      <c r="F70" s="96">
        <v>0.6</v>
      </c>
      <c r="G70" s="95">
        <v>19.829999999999998</v>
      </c>
      <c r="H70" s="94">
        <v>99</v>
      </c>
    </row>
    <row r="71" spans="1:8" ht="15.6">
      <c r="A71" s="404"/>
      <c r="B71" s="405" t="s">
        <v>128</v>
      </c>
      <c r="C71" s="405"/>
      <c r="D71" s="123">
        <v>925</v>
      </c>
      <c r="E71" s="124">
        <v>39.49</v>
      </c>
      <c r="F71" s="124">
        <v>33.15</v>
      </c>
      <c r="G71" s="124">
        <v>125.33</v>
      </c>
      <c r="H71" s="124">
        <v>970.03</v>
      </c>
    </row>
    <row r="72" spans="1:8" ht="15.6">
      <c r="A72" s="404" t="s">
        <v>66</v>
      </c>
      <c r="B72" s="94" t="s">
        <v>169</v>
      </c>
      <c r="C72" s="18" t="s">
        <v>170</v>
      </c>
      <c r="D72" s="37">
        <v>100</v>
      </c>
      <c r="E72" s="38">
        <v>1.75</v>
      </c>
      <c r="F72" s="38">
        <v>7.21</v>
      </c>
      <c r="G72" s="38">
        <v>9.36</v>
      </c>
      <c r="H72" s="38">
        <v>110.05</v>
      </c>
    </row>
    <row r="73" spans="1:8" ht="31.2">
      <c r="A73" s="404"/>
      <c r="B73" s="94" t="s">
        <v>121</v>
      </c>
      <c r="C73" s="120" t="s">
        <v>194</v>
      </c>
      <c r="D73" s="37">
        <v>255</v>
      </c>
      <c r="E73" s="38">
        <v>1.92</v>
      </c>
      <c r="F73" s="39">
        <v>3.94</v>
      </c>
      <c r="G73" s="38">
        <v>13.06</v>
      </c>
      <c r="H73" s="38">
        <v>95.92</v>
      </c>
    </row>
    <row r="74" spans="1:8" ht="15.6">
      <c r="A74" s="404"/>
      <c r="B74" s="94" t="s">
        <v>84</v>
      </c>
      <c r="C74" s="120" t="s">
        <v>171</v>
      </c>
      <c r="D74" s="94">
        <v>100</v>
      </c>
      <c r="E74" s="95">
        <v>12.77</v>
      </c>
      <c r="F74" s="95">
        <v>14.91</v>
      </c>
      <c r="G74" s="95">
        <v>12.05</v>
      </c>
      <c r="H74" s="95">
        <v>235.3</v>
      </c>
    </row>
    <row r="75" spans="1:8" ht="31.2">
      <c r="A75" s="404"/>
      <c r="B75" s="17" t="s">
        <v>37</v>
      </c>
      <c r="C75" s="18" t="s">
        <v>203</v>
      </c>
      <c r="D75" s="19">
        <v>185</v>
      </c>
      <c r="E75" s="17">
        <v>4.1399999999999997</v>
      </c>
      <c r="F75" s="17">
        <v>5.0199999999999996</v>
      </c>
      <c r="G75" s="17">
        <v>22.75</v>
      </c>
      <c r="H75" s="17">
        <v>152.74</v>
      </c>
    </row>
    <row r="76" spans="1:8" ht="15.6">
      <c r="A76" s="404"/>
      <c r="B76" s="94" t="s">
        <v>125</v>
      </c>
      <c r="C76" s="120" t="s">
        <v>143</v>
      </c>
      <c r="D76" s="94">
        <v>200</v>
      </c>
      <c r="E76" s="95">
        <v>0.16</v>
      </c>
      <c r="F76" s="95">
        <v>0.04</v>
      </c>
      <c r="G76" s="95">
        <v>15.42</v>
      </c>
      <c r="H76" s="96">
        <v>63.6</v>
      </c>
    </row>
    <row r="77" spans="1:8" ht="15.6">
      <c r="A77" s="404"/>
      <c r="B77" s="95"/>
      <c r="C77" s="120" t="s">
        <v>22</v>
      </c>
      <c r="D77" s="94">
        <v>40</v>
      </c>
      <c r="E77" s="95">
        <v>3.16</v>
      </c>
      <c r="F77" s="96">
        <v>0.4</v>
      </c>
      <c r="G77" s="95">
        <v>19.32</v>
      </c>
      <c r="H77" s="94">
        <v>94</v>
      </c>
    </row>
    <row r="78" spans="1:8" ht="15.6">
      <c r="A78" s="404"/>
      <c r="B78" s="95"/>
      <c r="C78" s="120" t="s">
        <v>127</v>
      </c>
      <c r="D78" s="94">
        <v>50</v>
      </c>
      <c r="E78" s="96">
        <v>3.3</v>
      </c>
      <c r="F78" s="96">
        <v>0.6</v>
      </c>
      <c r="G78" s="95">
        <v>19.829999999999998</v>
      </c>
      <c r="H78" s="94">
        <v>99</v>
      </c>
    </row>
    <row r="79" spans="1:8" ht="15.6">
      <c r="A79" s="404"/>
      <c r="B79" s="405" t="s">
        <v>128</v>
      </c>
      <c r="C79" s="405"/>
      <c r="D79" s="123">
        <v>930</v>
      </c>
      <c r="E79" s="124">
        <v>27.2</v>
      </c>
      <c r="F79" s="124">
        <v>32.119999999999997</v>
      </c>
      <c r="G79" s="124">
        <v>111.79</v>
      </c>
      <c r="H79" s="124">
        <v>850.61</v>
      </c>
    </row>
    <row r="80" spans="1:8" ht="15.6">
      <c r="A80" s="404" t="s">
        <v>69</v>
      </c>
      <c r="B80" s="17" t="s">
        <v>173</v>
      </c>
      <c r="C80" s="18" t="s">
        <v>174</v>
      </c>
      <c r="D80" s="19">
        <v>100</v>
      </c>
      <c r="E80" s="17">
        <v>2.1</v>
      </c>
      <c r="F80" s="17">
        <v>5.13</v>
      </c>
      <c r="G80" s="17">
        <v>7.43</v>
      </c>
      <c r="H80" s="17">
        <v>84.29</v>
      </c>
    </row>
    <row r="81" spans="1:8" ht="27.6">
      <c r="A81" s="404"/>
      <c r="B81" s="94" t="s">
        <v>146</v>
      </c>
      <c r="C81" s="126" t="s">
        <v>140</v>
      </c>
      <c r="D81" s="127">
        <v>250</v>
      </c>
      <c r="E81" s="96">
        <v>5.88</v>
      </c>
      <c r="F81" s="95">
        <v>5.4</v>
      </c>
      <c r="G81" s="95">
        <v>19.28</v>
      </c>
      <c r="H81" s="96">
        <v>128.38</v>
      </c>
    </row>
    <row r="82" spans="1:8" ht="31.2">
      <c r="A82" s="404"/>
      <c r="B82" s="94" t="s">
        <v>70</v>
      </c>
      <c r="C82" s="18" t="s">
        <v>204</v>
      </c>
      <c r="D82" s="37">
        <v>105</v>
      </c>
      <c r="E82" s="39">
        <v>16.239999999999998</v>
      </c>
      <c r="F82" s="38">
        <v>9.67</v>
      </c>
      <c r="G82" s="38">
        <v>13.46</v>
      </c>
      <c r="H82" s="38">
        <v>203.11</v>
      </c>
    </row>
    <row r="83" spans="1:8" ht="15.6">
      <c r="A83" s="404"/>
      <c r="B83" s="94" t="s">
        <v>72</v>
      </c>
      <c r="C83" s="18" t="s">
        <v>73</v>
      </c>
      <c r="D83" s="37">
        <v>180</v>
      </c>
      <c r="E83" s="38">
        <v>4.42</v>
      </c>
      <c r="F83" s="38">
        <v>6.1</v>
      </c>
      <c r="G83" s="38">
        <v>34.86</v>
      </c>
      <c r="H83" s="38">
        <v>211.68</v>
      </c>
    </row>
    <row r="84" spans="1:8" ht="15.6">
      <c r="A84" s="404"/>
      <c r="B84" s="95" t="s">
        <v>125</v>
      </c>
      <c r="C84" s="120" t="s">
        <v>126</v>
      </c>
      <c r="D84" s="94">
        <v>200</v>
      </c>
      <c r="E84" s="95">
        <v>0.16</v>
      </c>
      <c r="F84" s="95">
        <v>0.16</v>
      </c>
      <c r="G84" s="96">
        <v>14.9</v>
      </c>
      <c r="H84" s="95">
        <v>62.69</v>
      </c>
    </row>
    <row r="85" spans="1:8" ht="15.6">
      <c r="A85" s="404"/>
      <c r="B85" s="95"/>
      <c r="C85" s="120" t="s">
        <v>22</v>
      </c>
      <c r="D85" s="94">
        <v>40</v>
      </c>
      <c r="E85" s="95">
        <v>3.16</v>
      </c>
      <c r="F85" s="96">
        <v>0.4</v>
      </c>
      <c r="G85" s="95">
        <v>19.32</v>
      </c>
      <c r="H85" s="94">
        <v>94</v>
      </c>
    </row>
    <row r="86" spans="1:8" ht="15.6">
      <c r="A86" s="404"/>
      <c r="B86" s="95"/>
      <c r="C86" s="120" t="s">
        <v>127</v>
      </c>
      <c r="D86" s="94">
        <v>50</v>
      </c>
      <c r="E86" s="96">
        <v>3.3</v>
      </c>
      <c r="F86" s="96">
        <v>0.6</v>
      </c>
      <c r="G86" s="95">
        <v>19.829999999999998</v>
      </c>
      <c r="H86" s="94">
        <v>99</v>
      </c>
    </row>
    <row r="87" spans="1:8" ht="15.6">
      <c r="A87" s="404"/>
      <c r="B87" s="405" t="s">
        <v>128</v>
      </c>
      <c r="C87" s="405"/>
      <c r="D87" s="123">
        <v>925</v>
      </c>
      <c r="E87" s="124">
        <v>35.26</v>
      </c>
      <c r="F87" s="124">
        <v>27.46</v>
      </c>
      <c r="G87" s="124">
        <v>129.08000000000001</v>
      </c>
      <c r="H87" s="124">
        <v>883.15</v>
      </c>
    </row>
    <row r="88" spans="1:8" ht="15.6">
      <c r="A88" s="404" t="s">
        <v>76</v>
      </c>
      <c r="B88" s="94" t="s">
        <v>129</v>
      </c>
      <c r="C88" s="18" t="s">
        <v>130</v>
      </c>
      <c r="D88" s="37">
        <v>100</v>
      </c>
      <c r="E88" s="38">
        <v>1.54</v>
      </c>
      <c r="F88" s="39">
        <v>7.16</v>
      </c>
      <c r="G88" s="38">
        <v>4.3099999999999996</v>
      </c>
      <c r="H88" s="38">
        <v>88.13</v>
      </c>
    </row>
    <row r="89" spans="1:8" ht="31.2">
      <c r="A89" s="404"/>
      <c r="B89" s="94" t="s">
        <v>131</v>
      </c>
      <c r="C89" s="18" t="s">
        <v>132</v>
      </c>
      <c r="D89" s="37">
        <v>250</v>
      </c>
      <c r="E89" s="38">
        <v>2.71</v>
      </c>
      <c r="F89" s="39">
        <v>6.39</v>
      </c>
      <c r="G89" s="38">
        <v>18.690000000000001</v>
      </c>
      <c r="H89" s="38">
        <v>143.46</v>
      </c>
    </row>
    <row r="90" spans="1:8" ht="15.6">
      <c r="A90" s="404"/>
      <c r="B90" s="94" t="s">
        <v>176</v>
      </c>
      <c r="C90" s="18" t="s">
        <v>205</v>
      </c>
      <c r="D90" s="37">
        <v>100</v>
      </c>
      <c r="E90" s="38">
        <v>17.579999999999998</v>
      </c>
      <c r="F90" s="38">
        <v>12.65</v>
      </c>
      <c r="G90" s="38">
        <v>3.58</v>
      </c>
      <c r="H90" s="38">
        <v>195.05</v>
      </c>
    </row>
    <row r="91" spans="1:8" ht="15.6">
      <c r="A91" s="404"/>
      <c r="B91" s="94" t="s">
        <v>45</v>
      </c>
      <c r="C91" s="18" t="s">
        <v>46</v>
      </c>
      <c r="D91" s="37">
        <v>180</v>
      </c>
      <c r="E91" s="38">
        <v>7.6</v>
      </c>
      <c r="F91" s="38">
        <v>5.61</v>
      </c>
      <c r="G91" s="38">
        <v>34.33</v>
      </c>
      <c r="H91" s="38">
        <v>217.85</v>
      </c>
    </row>
    <row r="92" spans="1:8" ht="15.6">
      <c r="A92" s="404"/>
      <c r="B92" s="94" t="s">
        <v>135</v>
      </c>
      <c r="C92" s="120" t="s">
        <v>136</v>
      </c>
      <c r="D92" s="94">
        <v>200</v>
      </c>
      <c r="E92" s="95">
        <v>0.59</v>
      </c>
      <c r="F92" s="95">
        <v>0.05</v>
      </c>
      <c r="G92" s="95">
        <v>18.579999999999998</v>
      </c>
      <c r="H92" s="95">
        <v>77.94</v>
      </c>
    </row>
    <row r="93" spans="1:8" ht="15.6">
      <c r="A93" s="404"/>
      <c r="B93" s="95"/>
      <c r="C93" s="120" t="s">
        <v>22</v>
      </c>
      <c r="D93" s="94">
        <v>40</v>
      </c>
      <c r="E93" s="95">
        <v>3.16</v>
      </c>
      <c r="F93" s="96">
        <v>0.4</v>
      </c>
      <c r="G93" s="95">
        <v>19.32</v>
      </c>
      <c r="H93" s="94">
        <v>94</v>
      </c>
    </row>
    <row r="94" spans="1:8" ht="15.6">
      <c r="A94" s="404"/>
      <c r="B94" s="95"/>
      <c r="C94" s="120" t="s">
        <v>127</v>
      </c>
      <c r="D94" s="94">
        <v>50</v>
      </c>
      <c r="E94" s="96">
        <v>3.3</v>
      </c>
      <c r="F94" s="96">
        <v>0.6</v>
      </c>
      <c r="G94" s="95">
        <v>19.829999999999998</v>
      </c>
      <c r="H94" s="94">
        <v>99</v>
      </c>
    </row>
    <row r="95" spans="1:8" ht="15.6">
      <c r="A95" s="404"/>
      <c r="B95" s="405" t="s">
        <v>128</v>
      </c>
      <c r="C95" s="405"/>
      <c r="D95" s="123">
        <v>920</v>
      </c>
      <c r="E95" s="124">
        <v>36.479999999999997</v>
      </c>
      <c r="F95" s="124">
        <v>32.86</v>
      </c>
      <c r="G95" s="124">
        <v>118.64</v>
      </c>
      <c r="H95" s="124">
        <v>915.43</v>
      </c>
    </row>
    <row r="96" spans="1:8" ht="15.6">
      <c r="A96" s="404" t="s">
        <v>78</v>
      </c>
      <c r="B96" s="125" t="s">
        <v>144</v>
      </c>
      <c r="C96" s="33" t="s">
        <v>145</v>
      </c>
      <c r="D96" s="127">
        <v>100</v>
      </c>
      <c r="E96" s="128">
        <v>2.77</v>
      </c>
      <c r="F96" s="128">
        <v>7.5</v>
      </c>
      <c r="G96" s="128">
        <v>11.68</v>
      </c>
      <c r="H96" s="128">
        <v>125.3</v>
      </c>
    </row>
    <row r="97" spans="1:1023" ht="25.65" customHeight="1">
      <c r="A97" s="404"/>
      <c r="B97" s="94" t="s">
        <v>156</v>
      </c>
      <c r="C97" s="18" t="s">
        <v>178</v>
      </c>
      <c r="D97" s="37">
        <v>255</v>
      </c>
      <c r="E97" s="38">
        <v>2.2000000000000002</v>
      </c>
      <c r="F97" s="38">
        <v>7.09</v>
      </c>
      <c r="G97" s="38">
        <v>18.059999999999999</v>
      </c>
      <c r="H97" s="38">
        <v>145.29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  <c r="IV97" s="73"/>
      <c r="IW97" s="73"/>
      <c r="IX97" s="73"/>
      <c r="IY97" s="73"/>
      <c r="IZ97" s="73"/>
      <c r="JA97" s="73"/>
      <c r="JB97" s="73"/>
      <c r="JC97" s="73"/>
      <c r="JD97" s="73"/>
      <c r="JE97" s="73"/>
      <c r="JF97" s="73"/>
      <c r="JG97" s="73"/>
      <c r="JH97" s="73"/>
      <c r="JI97" s="73"/>
      <c r="JJ97" s="73"/>
      <c r="JK97" s="73"/>
      <c r="JL97" s="73"/>
      <c r="JM97" s="73"/>
      <c r="JN97" s="73"/>
      <c r="JO97" s="73"/>
      <c r="JP97" s="73"/>
      <c r="JQ97" s="73"/>
      <c r="JR97" s="73"/>
      <c r="JS97" s="73"/>
      <c r="JT97" s="73"/>
      <c r="JU97" s="73"/>
      <c r="JV97" s="73"/>
      <c r="JW97" s="73"/>
      <c r="JX97" s="73"/>
      <c r="JY97" s="73"/>
      <c r="JZ97" s="73"/>
      <c r="KA97" s="73"/>
      <c r="KB97" s="73"/>
      <c r="KC97" s="73"/>
      <c r="KD97" s="73"/>
      <c r="KE97" s="73"/>
      <c r="KF97" s="73"/>
      <c r="KG97" s="73"/>
      <c r="KH97" s="73"/>
      <c r="KI97" s="73"/>
      <c r="KJ97" s="73"/>
      <c r="KK97" s="73"/>
      <c r="KL97" s="73"/>
      <c r="KM97" s="73"/>
      <c r="KN97" s="73"/>
      <c r="KO97" s="73"/>
      <c r="KP97" s="73"/>
      <c r="KQ97" s="73"/>
      <c r="KR97" s="73"/>
      <c r="KS97" s="73"/>
      <c r="KT97" s="73"/>
      <c r="KU97" s="73"/>
      <c r="KV97" s="73"/>
      <c r="KW97" s="73"/>
      <c r="KX97" s="73"/>
      <c r="KY97" s="73"/>
      <c r="KZ97" s="73"/>
      <c r="LA97" s="73"/>
      <c r="LB97" s="73"/>
      <c r="LC97" s="73"/>
      <c r="LD97" s="73"/>
      <c r="LE97" s="73"/>
      <c r="LF97" s="73"/>
      <c r="LG97" s="73"/>
      <c r="LH97" s="73"/>
      <c r="LI97" s="73"/>
      <c r="LJ97" s="73"/>
      <c r="LK97" s="73"/>
      <c r="LL97" s="73"/>
      <c r="LM97" s="73"/>
      <c r="LN97" s="73"/>
      <c r="LO97" s="73"/>
      <c r="LP97" s="73"/>
      <c r="LQ97" s="73"/>
      <c r="LR97" s="73"/>
      <c r="LS97" s="73"/>
      <c r="LT97" s="73"/>
      <c r="LU97" s="73"/>
      <c r="LV97" s="73"/>
      <c r="LW97" s="73"/>
      <c r="LX97" s="73"/>
      <c r="LY97" s="73"/>
      <c r="LZ97" s="73"/>
      <c r="MA97" s="73"/>
      <c r="MB97" s="73"/>
      <c r="MC97" s="73"/>
      <c r="MD97" s="73"/>
      <c r="ME97" s="73"/>
      <c r="MF97" s="73"/>
      <c r="MG97" s="73"/>
      <c r="MH97" s="73"/>
      <c r="MI97" s="73"/>
      <c r="MJ97" s="73"/>
      <c r="MK97" s="73"/>
      <c r="ML97" s="73"/>
      <c r="MM97" s="73"/>
      <c r="MN97" s="73"/>
      <c r="MO97" s="73"/>
      <c r="MP97" s="73"/>
      <c r="MQ97" s="73"/>
      <c r="MR97" s="73"/>
      <c r="MS97" s="73"/>
      <c r="MT97" s="73"/>
      <c r="MU97" s="73"/>
      <c r="MV97" s="73"/>
      <c r="MW97" s="73"/>
      <c r="MX97" s="73"/>
      <c r="MY97" s="73"/>
      <c r="MZ97" s="73"/>
      <c r="NA97" s="73"/>
      <c r="NB97" s="73"/>
      <c r="NC97" s="73"/>
      <c r="ND97" s="73"/>
      <c r="NE97" s="73"/>
      <c r="NF97" s="73"/>
      <c r="NG97" s="73"/>
      <c r="NH97" s="73"/>
      <c r="NI97" s="73"/>
      <c r="NJ97" s="73"/>
      <c r="NK97" s="73"/>
      <c r="NL97" s="73"/>
      <c r="NM97" s="73"/>
      <c r="NN97" s="73"/>
      <c r="NO97" s="73"/>
      <c r="NP97" s="73"/>
      <c r="NQ97" s="73"/>
      <c r="NR97" s="73"/>
      <c r="NS97" s="73"/>
      <c r="NT97" s="73"/>
      <c r="NU97" s="73"/>
      <c r="NV97" s="73"/>
      <c r="NW97" s="73"/>
      <c r="NX97" s="73"/>
      <c r="NY97" s="73"/>
      <c r="NZ97" s="73"/>
      <c r="OA97" s="73"/>
      <c r="OB97" s="73"/>
      <c r="OC97" s="73"/>
      <c r="OD97" s="73"/>
      <c r="OE97" s="73"/>
      <c r="OF97" s="73"/>
      <c r="OG97" s="73"/>
      <c r="OH97" s="73"/>
      <c r="OI97" s="73"/>
      <c r="OJ97" s="73"/>
      <c r="OK97" s="73"/>
      <c r="OL97" s="73"/>
      <c r="OM97" s="73"/>
      <c r="ON97" s="73"/>
      <c r="OO97" s="73"/>
      <c r="OP97" s="73"/>
      <c r="OQ97" s="73"/>
      <c r="OR97" s="73"/>
      <c r="OS97" s="73"/>
      <c r="OT97" s="73"/>
      <c r="OU97" s="73"/>
      <c r="OV97" s="73"/>
      <c r="OW97" s="73"/>
      <c r="OX97" s="73"/>
      <c r="OY97" s="73"/>
      <c r="OZ97" s="73"/>
      <c r="PA97" s="73"/>
      <c r="PB97" s="73"/>
      <c r="PC97" s="73"/>
      <c r="PD97" s="73"/>
      <c r="PE97" s="73"/>
      <c r="PF97" s="73"/>
      <c r="PG97" s="73"/>
      <c r="PH97" s="73"/>
      <c r="PI97" s="73"/>
      <c r="PJ97" s="73"/>
      <c r="PK97" s="73"/>
      <c r="PL97" s="73"/>
      <c r="PM97" s="73"/>
      <c r="PN97" s="73"/>
      <c r="PO97" s="73"/>
      <c r="PP97" s="73"/>
      <c r="PQ97" s="73"/>
      <c r="PR97" s="73"/>
      <c r="PS97" s="73"/>
      <c r="PT97" s="73"/>
      <c r="PU97" s="73"/>
      <c r="PV97" s="73"/>
      <c r="PW97" s="73"/>
      <c r="PX97" s="73"/>
      <c r="PY97" s="73"/>
      <c r="PZ97" s="73"/>
      <c r="QA97" s="73"/>
      <c r="QB97" s="73"/>
      <c r="QC97" s="73"/>
      <c r="QD97" s="73"/>
      <c r="QE97" s="73"/>
      <c r="QF97" s="73"/>
      <c r="QG97" s="73"/>
      <c r="QH97" s="73"/>
      <c r="QI97" s="73"/>
      <c r="QJ97" s="73"/>
      <c r="QK97" s="73"/>
      <c r="QL97" s="73"/>
      <c r="QM97" s="73"/>
      <c r="QN97" s="73"/>
      <c r="QO97" s="73"/>
      <c r="QP97" s="73"/>
      <c r="QQ97" s="73"/>
      <c r="QR97" s="73"/>
      <c r="QS97" s="73"/>
      <c r="QT97" s="73"/>
      <c r="QU97" s="73"/>
      <c r="QV97" s="73"/>
      <c r="QW97" s="73"/>
      <c r="QX97" s="73"/>
      <c r="QY97" s="73"/>
      <c r="QZ97" s="73"/>
      <c r="RA97" s="73"/>
      <c r="RB97" s="73"/>
      <c r="RC97" s="73"/>
      <c r="RD97" s="73"/>
      <c r="RE97" s="73"/>
      <c r="RF97" s="73"/>
      <c r="RG97" s="73"/>
      <c r="RH97" s="73"/>
      <c r="RI97" s="73"/>
      <c r="RJ97" s="73"/>
      <c r="RK97" s="73"/>
      <c r="RL97" s="73"/>
      <c r="RM97" s="73"/>
      <c r="RN97" s="73"/>
      <c r="RO97" s="73"/>
      <c r="RP97" s="73"/>
      <c r="RQ97" s="73"/>
      <c r="RR97" s="73"/>
      <c r="RS97" s="73"/>
      <c r="RT97" s="73"/>
      <c r="RU97" s="73"/>
      <c r="RV97" s="73"/>
      <c r="RW97" s="73"/>
      <c r="RX97" s="73"/>
      <c r="RY97" s="73"/>
      <c r="RZ97" s="73"/>
      <c r="SA97" s="73"/>
      <c r="SB97" s="73"/>
      <c r="SC97" s="73"/>
      <c r="SD97" s="73"/>
      <c r="SE97" s="73"/>
      <c r="SF97" s="73"/>
      <c r="SG97" s="73"/>
      <c r="SH97" s="73"/>
      <c r="SI97" s="73"/>
      <c r="SJ97" s="73"/>
      <c r="SK97" s="73"/>
      <c r="SL97" s="73"/>
      <c r="SM97" s="73"/>
      <c r="SN97" s="73"/>
      <c r="SO97" s="73"/>
      <c r="SP97" s="73"/>
      <c r="SQ97" s="73"/>
      <c r="SR97" s="73"/>
      <c r="SS97" s="73"/>
      <c r="ST97" s="73"/>
      <c r="SU97" s="73"/>
      <c r="SV97" s="73"/>
      <c r="SW97" s="73"/>
      <c r="SX97" s="73"/>
      <c r="SY97" s="73"/>
      <c r="SZ97" s="73"/>
      <c r="TA97" s="73"/>
      <c r="TB97" s="73"/>
      <c r="TC97" s="73"/>
      <c r="TD97" s="73"/>
      <c r="TE97" s="73"/>
      <c r="TF97" s="73"/>
      <c r="TG97" s="73"/>
      <c r="TH97" s="73"/>
      <c r="TI97" s="73"/>
      <c r="TJ97" s="73"/>
      <c r="TK97" s="73"/>
      <c r="TL97" s="73"/>
      <c r="TM97" s="73"/>
      <c r="TN97" s="73"/>
      <c r="TO97" s="73"/>
      <c r="TP97" s="73"/>
      <c r="TQ97" s="73"/>
      <c r="TR97" s="73"/>
      <c r="TS97" s="73"/>
      <c r="TT97" s="73"/>
      <c r="TU97" s="73"/>
      <c r="TV97" s="73"/>
      <c r="TW97" s="73"/>
      <c r="TX97" s="73"/>
      <c r="TY97" s="73"/>
      <c r="TZ97" s="73"/>
      <c r="UA97" s="73"/>
      <c r="UB97" s="73"/>
      <c r="UC97" s="73"/>
      <c r="UD97" s="73"/>
      <c r="UE97" s="73"/>
      <c r="UF97" s="73"/>
      <c r="UG97" s="73"/>
      <c r="UH97" s="73"/>
      <c r="UI97" s="73"/>
      <c r="UJ97" s="73"/>
      <c r="UK97" s="73"/>
      <c r="UL97" s="73"/>
      <c r="UM97" s="73"/>
      <c r="UN97" s="73"/>
      <c r="UO97" s="73"/>
      <c r="UP97" s="73"/>
      <c r="UQ97" s="73"/>
      <c r="UR97" s="73"/>
      <c r="US97" s="73"/>
      <c r="UT97" s="73"/>
      <c r="UU97" s="73"/>
      <c r="UV97" s="73"/>
      <c r="UW97" s="73"/>
      <c r="UX97" s="73"/>
      <c r="UY97" s="73"/>
      <c r="UZ97" s="73"/>
      <c r="VA97" s="73"/>
      <c r="VB97" s="73"/>
      <c r="VC97" s="73"/>
      <c r="VD97" s="73"/>
      <c r="VE97" s="73"/>
      <c r="VF97" s="73"/>
      <c r="VG97" s="73"/>
      <c r="VH97" s="73"/>
      <c r="VI97" s="73"/>
      <c r="VJ97" s="73"/>
      <c r="VK97" s="73"/>
      <c r="VL97" s="73"/>
      <c r="VM97" s="73"/>
      <c r="VN97" s="73"/>
      <c r="VO97" s="73"/>
      <c r="VP97" s="73"/>
      <c r="VQ97" s="73"/>
      <c r="VR97" s="73"/>
      <c r="VS97" s="73"/>
      <c r="VT97" s="73"/>
      <c r="VU97" s="73"/>
      <c r="VV97" s="73"/>
      <c r="VW97" s="73"/>
      <c r="VX97" s="73"/>
      <c r="VY97" s="73"/>
      <c r="VZ97" s="73"/>
      <c r="WA97" s="73"/>
      <c r="WB97" s="73"/>
      <c r="WC97" s="73"/>
      <c r="WD97" s="73"/>
      <c r="WE97" s="73"/>
      <c r="WF97" s="73"/>
      <c r="WG97" s="73"/>
      <c r="WH97" s="73"/>
      <c r="WI97" s="73"/>
      <c r="WJ97" s="73"/>
      <c r="WK97" s="73"/>
      <c r="WL97" s="73"/>
      <c r="WM97" s="73"/>
      <c r="WN97" s="73"/>
      <c r="WO97" s="73"/>
      <c r="WP97" s="73"/>
      <c r="WQ97" s="73"/>
      <c r="WR97" s="73"/>
      <c r="WS97" s="73"/>
      <c r="WT97" s="73"/>
      <c r="WU97" s="73"/>
      <c r="WV97" s="73"/>
      <c r="WW97" s="73"/>
      <c r="WX97" s="73"/>
      <c r="WY97" s="73"/>
      <c r="WZ97" s="73"/>
      <c r="XA97" s="73"/>
      <c r="XB97" s="73"/>
      <c r="XC97" s="73"/>
      <c r="XD97" s="73"/>
      <c r="XE97" s="73"/>
      <c r="XF97" s="73"/>
      <c r="XG97" s="73"/>
      <c r="XH97" s="73"/>
      <c r="XI97" s="73"/>
      <c r="XJ97" s="73"/>
      <c r="XK97" s="73"/>
      <c r="XL97" s="73"/>
      <c r="XM97" s="73"/>
      <c r="XN97" s="73"/>
      <c r="XO97" s="73"/>
      <c r="XP97" s="73"/>
      <c r="XQ97" s="73"/>
      <c r="XR97" s="73"/>
      <c r="XS97" s="73"/>
      <c r="XT97" s="73"/>
      <c r="XU97" s="73"/>
      <c r="XV97" s="73"/>
      <c r="XW97" s="73"/>
      <c r="XX97" s="73"/>
      <c r="XY97" s="73"/>
      <c r="XZ97" s="73"/>
      <c r="YA97" s="73"/>
      <c r="YB97" s="73"/>
      <c r="YC97" s="73"/>
      <c r="YD97" s="73"/>
      <c r="YE97" s="73"/>
      <c r="YF97" s="73"/>
      <c r="YG97" s="73"/>
      <c r="YH97" s="73"/>
      <c r="YI97" s="73"/>
      <c r="YJ97" s="73"/>
      <c r="YK97" s="73"/>
      <c r="YL97" s="73"/>
      <c r="YM97" s="73"/>
      <c r="YN97" s="73"/>
      <c r="YO97" s="73"/>
      <c r="YP97" s="73"/>
      <c r="YQ97" s="73"/>
      <c r="YR97" s="73"/>
      <c r="YS97" s="73"/>
      <c r="YT97" s="73"/>
      <c r="YU97" s="73"/>
      <c r="YV97" s="73"/>
      <c r="YW97" s="73"/>
      <c r="YX97" s="73"/>
      <c r="YY97" s="73"/>
      <c r="YZ97" s="73"/>
      <c r="ZA97" s="73"/>
      <c r="ZB97" s="73"/>
      <c r="ZC97" s="73"/>
      <c r="ZD97" s="73"/>
      <c r="ZE97" s="73"/>
      <c r="ZF97" s="73"/>
      <c r="ZG97" s="73"/>
      <c r="ZH97" s="73"/>
      <c r="ZI97" s="73"/>
      <c r="ZJ97" s="73"/>
      <c r="ZK97" s="73"/>
      <c r="ZL97" s="73"/>
      <c r="ZM97" s="73"/>
      <c r="ZN97" s="73"/>
      <c r="ZO97" s="73"/>
      <c r="ZP97" s="73"/>
      <c r="ZQ97" s="73"/>
      <c r="ZR97" s="73"/>
      <c r="ZS97" s="73"/>
      <c r="ZT97" s="73"/>
      <c r="ZU97" s="73"/>
      <c r="ZV97" s="73"/>
      <c r="ZW97" s="73"/>
      <c r="ZX97" s="73"/>
      <c r="ZY97" s="73"/>
      <c r="ZZ97" s="73"/>
      <c r="AAA97" s="73"/>
      <c r="AAB97" s="73"/>
      <c r="AAC97" s="73"/>
      <c r="AAD97" s="73"/>
      <c r="AAE97" s="73"/>
      <c r="AAF97" s="73"/>
      <c r="AAG97" s="73"/>
      <c r="AAH97" s="73"/>
      <c r="AAI97" s="73"/>
      <c r="AAJ97" s="73"/>
      <c r="AAK97" s="73"/>
      <c r="AAL97" s="73"/>
      <c r="AAM97" s="73"/>
      <c r="AAN97" s="73"/>
      <c r="AAO97" s="73"/>
      <c r="AAP97" s="73"/>
      <c r="AAQ97" s="73"/>
      <c r="AAR97" s="73"/>
      <c r="AAS97" s="73"/>
      <c r="AAT97" s="73"/>
      <c r="AAU97" s="73"/>
      <c r="AAV97" s="73"/>
      <c r="AAW97" s="73"/>
      <c r="AAX97" s="73"/>
      <c r="AAY97" s="73"/>
      <c r="AAZ97" s="73"/>
      <c r="ABA97" s="73"/>
      <c r="ABB97" s="73"/>
      <c r="ABC97" s="73"/>
      <c r="ABD97" s="73"/>
      <c r="ABE97" s="73"/>
      <c r="ABF97" s="73"/>
      <c r="ABG97" s="73"/>
      <c r="ABH97" s="73"/>
      <c r="ABI97" s="73"/>
      <c r="ABJ97" s="73"/>
      <c r="ABK97" s="73"/>
      <c r="ABL97" s="73"/>
      <c r="ABM97" s="73"/>
      <c r="ABN97" s="73"/>
      <c r="ABO97" s="73"/>
      <c r="ABP97" s="73"/>
      <c r="ABQ97" s="73"/>
      <c r="ABR97" s="73"/>
      <c r="ABS97" s="73"/>
      <c r="ABT97" s="73"/>
      <c r="ABU97" s="73"/>
      <c r="ABV97" s="73"/>
      <c r="ABW97" s="73"/>
      <c r="ABX97" s="73"/>
      <c r="ABY97" s="73"/>
      <c r="ABZ97" s="73"/>
      <c r="ACA97" s="73"/>
      <c r="ACB97" s="73"/>
      <c r="ACC97" s="73"/>
      <c r="ACD97" s="73"/>
      <c r="ACE97" s="73"/>
      <c r="ACF97" s="73"/>
      <c r="ACG97" s="73"/>
      <c r="ACH97" s="73"/>
      <c r="ACI97" s="73"/>
      <c r="ACJ97" s="73"/>
      <c r="ACK97" s="73"/>
      <c r="ACL97" s="73"/>
      <c r="ACM97" s="73"/>
      <c r="ACN97" s="73"/>
      <c r="ACO97" s="73"/>
      <c r="ACP97" s="73"/>
      <c r="ACQ97" s="73"/>
      <c r="ACR97" s="73"/>
      <c r="ACS97" s="73"/>
      <c r="ACT97" s="73"/>
      <c r="ACU97" s="73"/>
      <c r="ACV97" s="73"/>
      <c r="ACW97" s="73"/>
      <c r="ACX97" s="73"/>
      <c r="ACY97" s="73"/>
      <c r="ACZ97" s="73"/>
      <c r="ADA97" s="73"/>
      <c r="ADB97" s="73"/>
      <c r="ADC97" s="73"/>
      <c r="ADD97" s="73"/>
      <c r="ADE97" s="73"/>
      <c r="ADF97" s="73"/>
      <c r="ADG97" s="73"/>
      <c r="ADH97" s="73"/>
      <c r="ADI97" s="73"/>
      <c r="ADJ97" s="73"/>
      <c r="ADK97" s="73"/>
      <c r="ADL97" s="73"/>
      <c r="ADM97" s="73"/>
      <c r="ADN97" s="73"/>
      <c r="ADO97" s="73"/>
      <c r="ADP97" s="73"/>
      <c r="ADQ97" s="73"/>
      <c r="ADR97" s="73"/>
      <c r="ADS97" s="73"/>
      <c r="ADT97" s="73"/>
      <c r="ADU97" s="73"/>
      <c r="ADV97" s="73"/>
      <c r="ADW97" s="73"/>
      <c r="ADX97" s="73"/>
      <c r="ADY97" s="73"/>
      <c r="ADZ97" s="73"/>
      <c r="AEA97" s="73"/>
      <c r="AEB97" s="73"/>
      <c r="AEC97" s="73"/>
      <c r="AED97" s="73"/>
      <c r="AEE97" s="73"/>
      <c r="AEF97" s="73"/>
      <c r="AEG97" s="73"/>
      <c r="AEH97" s="73"/>
      <c r="AEI97" s="73"/>
      <c r="AEJ97" s="73"/>
      <c r="AEK97" s="73"/>
      <c r="AEL97" s="73"/>
      <c r="AEM97" s="73"/>
      <c r="AEN97" s="73"/>
      <c r="AEO97" s="73"/>
      <c r="AEP97" s="73"/>
      <c r="AEQ97" s="73"/>
      <c r="AER97" s="73"/>
      <c r="AES97" s="73"/>
      <c r="AET97" s="73"/>
      <c r="AEU97" s="73"/>
      <c r="AEV97" s="73"/>
      <c r="AEW97" s="73"/>
      <c r="AEX97" s="73"/>
      <c r="AEY97" s="73"/>
      <c r="AEZ97" s="73"/>
      <c r="AFA97" s="73"/>
      <c r="AFB97" s="73"/>
      <c r="AFC97" s="73"/>
      <c r="AFD97" s="73"/>
      <c r="AFE97" s="73"/>
      <c r="AFF97" s="73"/>
      <c r="AFG97" s="73"/>
      <c r="AFH97" s="73"/>
      <c r="AFI97" s="73"/>
      <c r="AFJ97" s="73"/>
      <c r="AFK97" s="73"/>
      <c r="AFL97" s="73"/>
      <c r="AFM97" s="73"/>
      <c r="AFN97" s="73"/>
      <c r="AFO97" s="73"/>
      <c r="AFP97" s="73"/>
      <c r="AFQ97" s="73"/>
      <c r="AFR97" s="73"/>
      <c r="AFS97" s="73"/>
      <c r="AFT97" s="73"/>
      <c r="AFU97" s="73"/>
      <c r="AFV97" s="73"/>
      <c r="AFW97" s="73"/>
      <c r="AFX97" s="73"/>
      <c r="AFY97" s="73"/>
      <c r="AFZ97" s="73"/>
      <c r="AGA97" s="73"/>
      <c r="AGB97" s="73"/>
      <c r="AGC97" s="73"/>
      <c r="AGD97" s="73"/>
      <c r="AGE97" s="73"/>
      <c r="AGF97" s="73"/>
      <c r="AGG97" s="73"/>
      <c r="AGH97" s="73"/>
      <c r="AGI97" s="73"/>
      <c r="AGJ97" s="73"/>
      <c r="AGK97" s="73"/>
      <c r="AGL97" s="73"/>
      <c r="AGM97" s="73"/>
      <c r="AGN97" s="73"/>
      <c r="AGO97" s="73"/>
      <c r="AGP97" s="73"/>
      <c r="AGQ97" s="73"/>
      <c r="AGR97" s="73"/>
      <c r="AGS97" s="73"/>
      <c r="AGT97" s="73"/>
      <c r="AGU97" s="73"/>
      <c r="AGV97" s="73"/>
      <c r="AGW97" s="73"/>
      <c r="AGX97" s="73"/>
      <c r="AGY97" s="73"/>
      <c r="AGZ97" s="73"/>
      <c r="AHA97" s="73"/>
      <c r="AHB97" s="73"/>
      <c r="AHC97" s="73"/>
      <c r="AHD97" s="73"/>
      <c r="AHE97" s="73"/>
      <c r="AHF97" s="73"/>
      <c r="AHG97" s="73"/>
      <c r="AHH97" s="73"/>
      <c r="AHI97" s="73"/>
      <c r="AHJ97" s="73"/>
      <c r="AHK97" s="73"/>
      <c r="AHL97" s="73"/>
      <c r="AHM97" s="73"/>
      <c r="AHN97" s="73"/>
      <c r="AHO97" s="73"/>
      <c r="AHP97" s="73"/>
      <c r="AHQ97" s="73"/>
      <c r="AHR97" s="73"/>
      <c r="AHS97" s="73"/>
      <c r="AHT97" s="73"/>
      <c r="AHU97" s="73"/>
      <c r="AHV97" s="73"/>
      <c r="AHW97" s="73"/>
      <c r="AHX97" s="73"/>
      <c r="AHY97" s="73"/>
      <c r="AHZ97" s="73"/>
      <c r="AIA97" s="73"/>
      <c r="AIB97" s="73"/>
      <c r="AIC97" s="73"/>
      <c r="AID97" s="73"/>
      <c r="AIE97" s="73"/>
      <c r="AIF97" s="73"/>
      <c r="AIG97" s="73"/>
      <c r="AIH97" s="73"/>
      <c r="AII97" s="73"/>
      <c r="AIJ97" s="73"/>
      <c r="AIK97" s="73"/>
      <c r="AIL97" s="73"/>
      <c r="AIM97" s="73"/>
      <c r="AIN97" s="73"/>
      <c r="AIO97" s="73"/>
      <c r="AIP97" s="73"/>
      <c r="AIQ97" s="73"/>
      <c r="AIR97" s="73"/>
      <c r="AIS97" s="73"/>
      <c r="AIT97" s="73"/>
      <c r="AIU97" s="73"/>
      <c r="AIV97" s="73"/>
      <c r="AIW97" s="73"/>
      <c r="AIX97" s="73"/>
      <c r="AIY97" s="73"/>
      <c r="AIZ97" s="73"/>
      <c r="AJA97" s="73"/>
      <c r="AJB97" s="73"/>
      <c r="AJC97" s="73"/>
      <c r="AJD97" s="73"/>
      <c r="AJE97" s="73"/>
      <c r="AJF97" s="73"/>
      <c r="AJG97" s="73"/>
      <c r="AJH97" s="73"/>
      <c r="AJI97" s="73"/>
      <c r="AJJ97" s="73"/>
      <c r="AJK97" s="73"/>
      <c r="AJL97" s="73"/>
      <c r="AJM97" s="73"/>
      <c r="AJN97" s="73"/>
      <c r="AJO97" s="73"/>
      <c r="AJP97" s="73"/>
      <c r="AJQ97" s="73"/>
      <c r="AJR97" s="73"/>
      <c r="AJS97" s="73"/>
      <c r="AJT97" s="73"/>
      <c r="AJU97" s="73"/>
      <c r="AJV97" s="73"/>
      <c r="AJW97" s="73"/>
      <c r="AJX97" s="73"/>
      <c r="AJY97" s="73"/>
      <c r="AJZ97" s="73"/>
      <c r="AKA97" s="73"/>
      <c r="AKB97" s="73"/>
      <c r="AKC97" s="73"/>
      <c r="AKD97" s="73"/>
      <c r="AKE97" s="73"/>
      <c r="AKF97" s="73"/>
      <c r="AKG97" s="73"/>
      <c r="AKH97" s="73"/>
      <c r="AKI97" s="73"/>
      <c r="AKJ97" s="73"/>
      <c r="AKK97" s="73"/>
      <c r="AKL97" s="73"/>
      <c r="AKM97" s="73"/>
      <c r="AKN97" s="73"/>
      <c r="AKO97" s="73"/>
      <c r="AKP97" s="73"/>
      <c r="AKQ97" s="73"/>
      <c r="AKR97" s="73"/>
      <c r="AKS97" s="73"/>
      <c r="AKT97" s="73"/>
      <c r="AKU97" s="73"/>
      <c r="AKV97" s="73"/>
      <c r="AKW97" s="73"/>
      <c r="AKX97" s="73"/>
      <c r="AKY97" s="73"/>
      <c r="AKZ97" s="73"/>
      <c r="ALA97" s="73"/>
      <c r="ALB97" s="73"/>
      <c r="ALC97" s="73"/>
      <c r="ALD97" s="73"/>
      <c r="ALE97" s="73"/>
      <c r="ALF97" s="73"/>
      <c r="ALG97" s="73"/>
      <c r="ALH97" s="73"/>
      <c r="ALI97" s="73"/>
      <c r="ALJ97" s="73"/>
      <c r="ALK97" s="73"/>
      <c r="ALL97" s="73"/>
      <c r="ALM97" s="73"/>
      <c r="ALN97" s="73"/>
      <c r="ALO97" s="73"/>
      <c r="ALP97" s="73"/>
      <c r="ALQ97" s="73"/>
      <c r="ALR97" s="73"/>
      <c r="ALS97" s="73"/>
      <c r="ALT97" s="73"/>
      <c r="ALU97" s="73"/>
      <c r="ALV97" s="73"/>
      <c r="ALW97" s="73"/>
      <c r="ALX97" s="73"/>
      <c r="ALY97" s="73"/>
      <c r="ALZ97" s="73"/>
      <c r="AMA97" s="73"/>
      <c r="AMB97" s="73"/>
      <c r="AMC97" s="73"/>
      <c r="AMD97" s="73"/>
      <c r="AME97" s="73"/>
      <c r="AMF97" s="73"/>
      <c r="AMG97" s="73"/>
      <c r="AMH97" s="73"/>
      <c r="AMI97" s="73"/>
    </row>
    <row r="98" spans="1:1023" ht="20.7" customHeight="1">
      <c r="A98" s="404"/>
      <c r="B98" s="95" t="s">
        <v>16</v>
      </c>
      <c r="C98" s="120" t="s">
        <v>123</v>
      </c>
      <c r="D98" s="94">
        <v>100</v>
      </c>
      <c r="E98" s="38">
        <v>21.74</v>
      </c>
      <c r="F98" s="38">
        <v>10.5</v>
      </c>
      <c r="G98" s="121">
        <v>5.64</v>
      </c>
      <c r="H98" s="38">
        <v>204.02</v>
      </c>
    </row>
    <row r="99" spans="1:1023" ht="31.2">
      <c r="A99" s="404"/>
      <c r="B99" s="94" t="s">
        <v>18</v>
      </c>
      <c r="C99" s="122" t="s">
        <v>195</v>
      </c>
      <c r="D99" s="37">
        <v>185</v>
      </c>
      <c r="E99" s="39">
        <v>6.2</v>
      </c>
      <c r="F99" s="38">
        <v>4.58</v>
      </c>
      <c r="G99" s="39">
        <v>42.3</v>
      </c>
      <c r="H99" s="38">
        <v>235.22</v>
      </c>
    </row>
    <row r="100" spans="1:1023" ht="15.6">
      <c r="A100" s="404"/>
      <c r="B100" s="94" t="s">
        <v>125</v>
      </c>
      <c r="C100" s="120" t="s">
        <v>143</v>
      </c>
      <c r="D100" s="94">
        <v>200</v>
      </c>
      <c r="E100" s="95">
        <v>0.16</v>
      </c>
      <c r="F100" s="95">
        <v>0.04</v>
      </c>
      <c r="G100" s="95">
        <v>15.42</v>
      </c>
      <c r="H100" s="96">
        <v>63.6</v>
      </c>
    </row>
    <row r="101" spans="1:1023" ht="15.6">
      <c r="A101" s="404"/>
      <c r="B101" s="95"/>
      <c r="C101" s="120" t="s">
        <v>22</v>
      </c>
      <c r="D101" s="94">
        <v>40</v>
      </c>
      <c r="E101" s="95">
        <v>3.16</v>
      </c>
      <c r="F101" s="96">
        <v>0.4</v>
      </c>
      <c r="G101" s="95">
        <v>19.32</v>
      </c>
      <c r="H101" s="94">
        <v>94</v>
      </c>
    </row>
    <row r="102" spans="1:1023" ht="15.6">
      <c r="A102" s="404"/>
      <c r="B102" s="95"/>
      <c r="C102" s="120" t="s">
        <v>127</v>
      </c>
      <c r="D102" s="94">
        <v>50</v>
      </c>
      <c r="E102" s="96">
        <v>3.3</v>
      </c>
      <c r="F102" s="96">
        <v>0.6</v>
      </c>
      <c r="G102" s="95">
        <v>19.829999999999998</v>
      </c>
      <c r="H102" s="94">
        <v>99</v>
      </c>
    </row>
    <row r="103" spans="1:1023" ht="15.6">
      <c r="A103" s="404"/>
      <c r="B103" s="405" t="s">
        <v>128</v>
      </c>
      <c r="C103" s="405"/>
      <c r="D103" s="123">
        <v>930</v>
      </c>
      <c r="E103" s="124">
        <v>39.53</v>
      </c>
      <c r="F103" s="124">
        <v>30.71</v>
      </c>
      <c r="G103" s="124">
        <v>132.25</v>
      </c>
      <c r="H103" s="124">
        <v>966.43</v>
      </c>
    </row>
    <row r="104" spans="1:1023" ht="31.2">
      <c r="A104" s="404" t="s">
        <v>80</v>
      </c>
      <c r="B104" s="94" t="s">
        <v>179</v>
      </c>
      <c r="C104" s="120" t="s">
        <v>180</v>
      </c>
      <c r="D104" s="37">
        <v>100</v>
      </c>
      <c r="E104" s="39">
        <v>4.2699999999999996</v>
      </c>
      <c r="F104" s="38">
        <v>7.69</v>
      </c>
      <c r="G104" s="38">
        <v>8.16</v>
      </c>
      <c r="H104" s="38">
        <v>122.33</v>
      </c>
    </row>
    <row r="105" spans="1:1023" ht="31.2">
      <c r="A105" s="404"/>
      <c r="B105" s="94" t="s">
        <v>160</v>
      </c>
      <c r="C105" s="120" t="s">
        <v>200</v>
      </c>
      <c r="D105" s="94">
        <v>255</v>
      </c>
      <c r="E105" s="95">
        <v>2.0099999999999998</v>
      </c>
      <c r="F105" s="95">
        <v>4.01</v>
      </c>
      <c r="G105" s="95">
        <v>9.48</v>
      </c>
      <c r="H105" s="96">
        <v>82.6</v>
      </c>
    </row>
    <row r="106" spans="1:1023" ht="34.950000000000003" customHeight="1">
      <c r="A106" s="404"/>
      <c r="B106" s="94" t="s">
        <v>84</v>
      </c>
      <c r="C106" s="120" t="s">
        <v>206</v>
      </c>
      <c r="D106" s="94">
        <v>100</v>
      </c>
      <c r="E106" s="95">
        <v>12.77</v>
      </c>
      <c r="F106" s="95">
        <v>14.91</v>
      </c>
      <c r="G106" s="95">
        <v>12.05</v>
      </c>
      <c r="H106" s="95">
        <v>235.3</v>
      </c>
    </row>
    <row r="107" spans="1:1023" ht="31.2">
      <c r="A107" s="404"/>
      <c r="B107" s="94">
        <v>487</v>
      </c>
      <c r="C107" s="120" t="s">
        <v>134</v>
      </c>
      <c r="D107" s="94">
        <v>180</v>
      </c>
      <c r="E107" s="95">
        <v>3.8</v>
      </c>
      <c r="F107" s="96">
        <v>4.2</v>
      </c>
      <c r="G107" s="95">
        <v>29.54</v>
      </c>
      <c r="H107" s="95">
        <v>171.77</v>
      </c>
    </row>
    <row r="108" spans="1:1023" ht="15.6">
      <c r="A108" s="404"/>
      <c r="B108" s="95" t="s">
        <v>125</v>
      </c>
      <c r="C108" s="120" t="s">
        <v>126</v>
      </c>
      <c r="D108" s="94">
        <v>200</v>
      </c>
      <c r="E108" s="95">
        <v>0.16</v>
      </c>
      <c r="F108" s="95">
        <v>0.16</v>
      </c>
      <c r="G108" s="96">
        <v>14.9</v>
      </c>
      <c r="H108" s="95">
        <v>62.69</v>
      </c>
    </row>
    <row r="109" spans="1:1023" ht="15.6">
      <c r="A109" s="404"/>
      <c r="B109" s="95"/>
      <c r="C109" s="120" t="s">
        <v>22</v>
      </c>
      <c r="D109" s="94">
        <v>40</v>
      </c>
      <c r="E109" s="95">
        <v>3.16</v>
      </c>
      <c r="F109" s="96">
        <v>0.4</v>
      </c>
      <c r="G109" s="95">
        <v>19.32</v>
      </c>
      <c r="H109" s="94">
        <v>94</v>
      </c>
    </row>
    <row r="110" spans="1:1023" ht="15.6">
      <c r="A110" s="404"/>
      <c r="B110" s="95"/>
      <c r="C110" s="120" t="s">
        <v>127</v>
      </c>
      <c r="D110" s="94">
        <v>50</v>
      </c>
      <c r="E110" s="96">
        <v>3.3</v>
      </c>
      <c r="F110" s="96">
        <v>0.6</v>
      </c>
      <c r="G110" s="95">
        <v>19.829999999999998</v>
      </c>
      <c r="H110" s="94">
        <v>99</v>
      </c>
    </row>
    <row r="111" spans="1:1023" ht="15.6">
      <c r="A111" s="404"/>
      <c r="B111" s="405" t="s">
        <v>128</v>
      </c>
      <c r="C111" s="405"/>
      <c r="D111" s="123">
        <v>875</v>
      </c>
      <c r="E111" s="124">
        <v>29.47</v>
      </c>
      <c r="F111" s="124">
        <v>31.97</v>
      </c>
      <c r="G111" s="124">
        <v>113.28</v>
      </c>
      <c r="H111" s="124">
        <v>867.69</v>
      </c>
    </row>
    <row r="112" spans="1:1023" ht="15.6">
      <c r="A112" s="404" t="s">
        <v>83</v>
      </c>
      <c r="B112" s="94" t="s">
        <v>129</v>
      </c>
      <c r="C112" s="120" t="s">
        <v>130</v>
      </c>
      <c r="D112" s="94">
        <v>60</v>
      </c>
      <c r="E112" s="95">
        <v>1.01</v>
      </c>
      <c r="F112" s="96">
        <v>4.0999999999999996</v>
      </c>
      <c r="G112" s="95">
        <v>2.98</v>
      </c>
      <c r="H112" s="95">
        <v>53.15</v>
      </c>
    </row>
    <row r="113" spans="1:8" ht="31.2">
      <c r="A113" s="404"/>
      <c r="B113" s="94" t="s">
        <v>146</v>
      </c>
      <c r="C113" s="120" t="s">
        <v>147</v>
      </c>
      <c r="D113" s="37">
        <v>250</v>
      </c>
      <c r="E113" s="39">
        <v>5.87</v>
      </c>
      <c r="F113" s="38">
        <v>3.55</v>
      </c>
      <c r="G113" s="38">
        <v>19.28</v>
      </c>
      <c r="H113" s="39">
        <v>132.87</v>
      </c>
    </row>
    <row r="114" spans="1:8" ht="15.6">
      <c r="A114" s="404"/>
      <c r="B114" s="94" t="s">
        <v>84</v>
      </c>
      <c r="C114" s="120" t="s">
        <v>133</v>
      </c>
      <c r="D114" s="94">
        <v>100</v>
      </c>
      <c r="E114" s="95">
        <v>14.71</v>
      </c>
      <c r="F114" s="95">
        <v>12.06</v>
      </c>
      <c r="G114" s="96">
        <v>14</v>
      </c>
      <c r="H114" s="95">
        <v>223.65</v>
      </c>
    </row>
    <row r="115" spans="1:8" ht="31.2">
      <c r="A115" s="404"/>
      <c r="B115" s="38" t="s">
        <v>37</v>
      </c>
      <c r="C115" s="18" t="s">
        <v>203</v>
      </c>
      <c r="D115" s="19">
        <v>185</v>
      </c>
      <c r="E115" s="17">
        <v>4.1399999999999997</v>
      </c>
      <c r="F115" s="17">
        <v>5.0199999999999996</v>
      </c>
      <c r="G115" s="17">
        <v>22.75</v>
      </c>
      <c r="H115" s="17">
        <v>152.74</v>
      </c>
    </row>
    <row r="116" spans="1:8" ht="15.6">
      <c r="A116" s="404"/>
      <c r="B116" s="94" t="s">
        <v>135</v>
      </c>
      <c r="C116" s="120" t="s">
        <v>136</v>
      </c>
      <c r="D116" s="94">
        <v>200</v>
      </c>
      <c r="E116" s="95">
        <v>0.59</v>
      </c>
      <c r="F116" s="95">
        <v>0.05</v>
      </c>
      <c r="G116" s="95">
        <v>18.579999999999998</v>
      </c>
      <c r="H116" s="95">
        <v>77.94</v>
      </c>
    </row>
    <row r="117" spans="1:8" ht="15.6">
      <c r="A117" s="404"/>
      <c r="B117" s="95"/>
      <c r="C117" s="120" t="s">
        <v>22</v>
      </c>
      <c r="D117" s="94">
        <v>40</v>
      </c>
      <c r="E117" s="95">
        <v>3.16</v>
      </c>
      <c r="F117" s="96">
        <v>0.4</v>
      </c>
      <c r="G117" s="95">
        <v>19.32</v>
      </c>
      <c r="H117" s="94">
        <v>94</v>
      </c>
    </row>
    <row r="118" spans="1:8" ht="15.6">
      <c r="A118" s="404"/>
      <c r="B118" s="95"/>
      <c r="C118" s="120" t="s">
        <v>127</v>
      </c>
      <c r="D118" s="94">
        <v>50</v>
      </c>
      <c r="E118" s="96">
        <v>3.3</v>
      </c>
      <c r="F118" s="96">
        <v>0.6</v>
      </c>
      <c r="G118" s="95">
        <v>19.829999999999998</v>
      </c>
      <c r="H118" s="94">
        <v>99</v>
      </c>
    </row>
    <row r="119" spans="1:8" ht="15.6">
      <c r="A119" s="404"/>
      <c r="B119" s="405" t="s">
        <v>128</v>
      </c>
      <c r="C119" s="405"/>
      <c r="D119" s="123">
        <v>885</v>
      </c>
      <c r="E119" s="124">
        <v>32.78</v>
      </c>
      <c r="F119" s="124">
        <v>27.78</v>
      </c>
      <c r="G119" s="124">
        <v>116.74</v>
      </c>
      <c r="H119" s="124">
        <v>833.35</v>
      </c>
    </row>
    <row r="120" spans="1:8" ht="31.2">
      <c r="A120" s="404" t="s">
        <v>87</v>
      </c>
      <c r="B120" s="94" t="s">
        <v>158</v>
      </c>
      <c r="C120" s="120" t="s">
        <v>159</v>
      </c>
      <c r="D120" s="94">
        <v>100</v>
      </c>
      <c r="E120" s="95">
        <v>3.15</v>
      </c>
      <c r="F120" s="95">
        <v>6.23</v>
      </c>
      <c r="G120" s="95">
        <v>11.87</v>
      </c>
      <c r="H120" s="95">
        <v>116.62</v>
      </c>
    </row>
    <row r="121" spans="1:8" ht="31.2">
      <c r="A121" s="404"/>
      <c r="B121" s="94" t="s">
        <v>121</v>
      </c>
      <c r="C121" s="120" t="s">
        <v>122</v>
      </c>
      <c r="D121" s="133">
        <v>205</v>
      </c>
      <c r="E121" s="134">
        <v>1.53</v>
      </c>
      <c r="F121" s="144">
        <v>4.9000000000000004</v>
      </c>
      <c r="G121" s="134">
        <v>7.94</v>
      </c>
      <c r="H121" s="134">
        <v>82.42</v>
      </c>
    </row>
    <row r="122" spans="1:8" ht="15.6">
      <c r="A122" s="404"/>
      <c r="B122" s="94" t="s">
        <v>152</v>
      </c>
      <c r="C122" s="18" t="s">
        <v>153</v>
      </c>
      <c r="D122" s="133">
        <v>100</v>
      </c>
      <c r="E122" s="134">
        <v>22.52</v>
      </c>
      <c r="F122" s="134">
        <v>7.12</v>
      </c>
      <c r="G122" s="134">
        <v>4.16</v>
      </c>
      <c r="H122" s="134">
        <v>171.32</v>
      </c>
    </row>
    <row r="123" spans="1:8" ht="31.2">
      <c r="A123" s="404"/>
      <c r="B123" s="94" t="s">
        <v>154</v>
      </c>
      <c r="C123" s="135" t="s">
        <v>197</v>
      </c>
      <c r="D123" s="136">
        <v>185</v>
      </c>
      <c r="E123" s="137">
        <v>3.89</v>
      </c>
      <c r="F123" s="137">
        <v>8.18</v>
      </c>
      <c r="G123" s="137">
        <v>26.7</v>
      </c>
      <c r="H123" s="137">
        <v>196.54</v>
      </c>
    </row>
    <row r="124" spans="1:8" ht="15.6">
      <c r="A124" s="404"/>
      <c r="B124" s="94" t="s">
        <v>125</v>
      </c>
      <c r="C124" s="120" t="s">
        <v>143</v>
      </c>
      <c r="D124" s="133">
        <v>200</v>
      </c>
      <c r="E124" s="134">
        <v>0.16</v>
      </c>
      <c r="F124" s="134">
        <v>0.04</v>
      </c>
      <c r="G124" s="134">
        <v>15.42</v>
      </c>
      <c r="H124" s="144">
        <v>63.6</v>
      </c>
    </row>
    <row r="125" spans="1:8" ht="15.6">
      <c r="A125" s="404"/>
      <c r="B125" s="95"/>
      <c r="C125" s="120" t="s">
        <v>22</v>
      </c>
      <c r="D125" s="94">
        <v>40</v>
      </c>
      <c r="E125" s="95">
        <v>3.16</v>
      </c>
      <c r="F125" s="96">
        <v>0.4</v>
      </c>
      <c r="G125" s="95">
        <v>19.32</v>
      </c>
      <c r="H125" s="94">
        <v>94</v>
      </c>
    </row>
    <row r="126" spans="1:8" ht="15.6">
      <c r="A126" s="404"/>
      <c r="B126" s="95"/>
      <c r="C126" s="120" t="s">
        <v>127</v>
      </c>
      <c r="D126" s="94">
        <v>50</v>
      </c>
      <c r="E126" s="96">
        <v>3.3</v>
      </c>
      <c r="F126" s="96">
        <v>0.6</v>
      </c>
      <c r="G126" s="95">
        <v>19.829999999999998</v>
      </c>
      <c r="H126" s="94">
        <v>99</v>
      </c>
    </row>
    <row r="127" spans="1:8" ht="15.6">
      <c r="A127" s="404"/>
      <c r="B127" s="405" t="s">
        <v>128</v>
      </c>
      <c r="C127" s="405"/>
      <c r="D127" s="138">
        <v>880</v>
      </c>
      <c r="E127" s="139">
        <v>37.71</v>
      </c>
      <c r="F127" s="139">
        <v>27.47</v>
      </c>
      <c r="G127" s="139">
        <v>105.24</v>
      </c>
      <c r="H127" s="138">
        <v>823.5</v>
      </c>
    </row>
    <row r="128" spans="1:8" ht="15.6">
      <c r="A128" s="404" t="s">
        <v>89</v>
      </c>
      <c r="B128" s="94" t="s">
        <v>169</v>
      </c>
      <c r="C128" s="18" t="s">
        <v>170</v>
      </c>
      <c r="D128" s="37">
        <v>100</v>
      </c>
      <c r="E128" s="38">
        <v>1.75</v>
      </c>
      <c r="F128" s="38">
        <v>7.21</v>
      </c>
      <c r="G128" s="38">
        <v>9.36</v>
      </c>
      <c r="H128" s="38">
        <v>110.05</v>
      </c>
    </row>
    <row r="129" spans="1:8" ht="31.2">
      <c r="A129" s="404"/>
      <c r="B129" s="94" t="s">
        <v>163</v>
      </c>
      <c r="C129" s="18" t="s">
        <v>201</v>
      </c>
      <c r="D129" s="37">
        <v>255</v>
      </c>
      <c r="E129" s="38">
        <v>2.4</v>
      </c>
      <c r="F129" s="38">
        <v>3.13</v>
      </c>
      <c r="G129" s="38">
        <v>16.850000000000001</v>
      </c>
      <c r="H129" s="38">
        <v>105.92</v>
      </c>
    </row>
    <row r="130" spans="1:8" ht="15.6">
      <c r="A130" s="404"/>
      <c r="B130" s="94" t="s">
        <v>165</v>
      </c>
      <c r="C130" s="12" t="s">
        <v>90</v>
      </c>
      <c r="D130" s="10">
        <v>250</v>
      </c>
      <c r="E130" s="11">
        <v>15.03</v>
      </c>
      <c r="F130" s="11">
        <v>12.56</v>
      </c>
      <c r="G130" s="11">
        <v>33.56</v>
      </c>
      <c r="H130" s="11">
        <v>307.39999999999998</v>
      </c>
    </row>
    <row r="131" spans="1:8" ht="15.6">
      <c r="A131" s="404"/>
      <c r="B131" s="95" t="s">
        <v>125</v>
      </c>
      <c r="C131" s="120" t="s">
        <v>162</v>
      </c>
      <c r="D131" s="94">
        <v>200</v>
      </c>
      <c r="E131" s="95">
        <v>0.24</v>
      </c>
      <c r="F131" s="95">
        <v>0.13</v>
      </c>
      <c r="G131" s="95">
        <v>15.14</v>
      </c>
      <c r="H131" s="11">
        <v>62.69</v>
      </c>
    </row>
    <row r="132" spans="1:8" ht="15.6">
      <c r="A132" s="404"/>
      <c r="B132" s="95"/>
      <c r="C132" s="120" t="s">
        <v>22</v>
      </c>
      <c r="D132" s="94">
        <v>40</v>
      </c>
      <c r="E132" s="95">
        <v>3.16</v>
      </c>
      <c r="F132" s="96">
        <v>0.4</v>
      </c>
      <c r="G132" s="95">
        <v>19.32</v>
      </c>
      <c r="H132" s="94">
        <v>94</v>
      </c>
    </row>
    <row r="133" spans="1:8" ht="15.6">
      <c r="A133" s="404"/>
      <c r="B133" s="95"/>
      <c r="C133" s="120" t="s">
        <v>127</v>
      </c>
      <c r="D133" s="94">
        <v>50</v>
      </c>
      <c r="E133" s="96">
        <v>3.3</v>
      </c>
      <c r="F133" s="96">
        <v>0.6</v>
      </c>
      <c r="G133" s="95">
        <v>19.829999999999998</v>
      </c>
      <c r="H133" s="94">
        <v>99</v>
      </c>
    </row>
    <row r="134" spans="1:8" ht="15.6">
      <c r="A134" s="404"/>
      <c r="B134" s="405" t="s">
        <v>128</v>
      </c>
      <c r="C134" s="405"/>
      <c r="D134" s="123">
        <v>895</v>
      </c>
      <c r="E134" s="124">
        <v>25.88</v>
      </c>
      <c r="F134" s="124">
        <v>27.03</v>
      </c>
      <c r="G134" s="124">
        <v>114.06</v>
      </c>
      <c r="H134" s="124">
        <v>779.06</v>
      </c>
    </row>
    <row r="135" spans="1:8" ht="31.2">
      <c r="A135" s="404" t="s">
        <v>91</v>
      </c>
      <c r="B135" s="94" t="s">
        <v>183</v>
      </c>
      <c r="C135" s="18" t="s">
        <v>184</v>
      </c>
      <c r="D135" s="37">
        <v>100</v>
      </c>
      <c r="E135" s="38">
        <v>1.78</v>
      </c>
      <c r="F135" s="38">
        <v>5.48</v>
      </c>
      <c r="G135" s="38">
        <v>7</v>
      </c>
      <c r="H135" s="38">
        <v>84.18</v>
      </c>
    </row>
    <row r="136" spans="1:8" ht="31.2">
      <c r="A136" s="404"/>
      <c r="B136" s="94" t="s">
        <v>156</v>
      </c>
      <c r="C136" s="18" t="s">
        <v>198</v>
      </c>
      <c r="D136" s="37">
        <v>255</v>
      </c>
      <c r="E136" s="38">
        <v>2.2000000000000002</v>
      </c>
      <c r="F136" s="38">
        <v>7.09</v>
      </c>
      <c r="G136" s="38">
        <v>18.059999999999999</v>
      </c>
      <c r="H136" s="38">
        <v>145.29</v>
      </c>
    </row>
    <row r="137" spans="1:8" ht="31.2">
      <c r="A137" s="404"/>
      <c r="B137" s="94" t="s">
        <v>185</v>
      </c>
      <c r="C137" s="18" t="s">
        <v>207</v>
      </c>
      <c r="D137" s="37">
        <v>255</v>
      </c>
      <c r="E137" s="39">
        <v>29.44</v>
      </c>
      <c r="F137" s="38">
        <v>15.56</v>
      </c>
      <c r="G137" s="38">
        <v>52.69</v>
      </c>
      <c r="H137" s="39">
        <v>468.01</v>
      </c>
    </row>
    <row r="138" spans="1:8" ht="15.6">
      <c r="A138" s="404"/>
      <c r="B138" s="94" t="s">
        <v>135</v>
      </c>
      <c r="C138" s="120" t="s">
        <v>136</v>
      </c>
      <c r="D138" s="94">
        <v>200</v>
      </c>
      <c r="E138" s="95">
        <v>0.59</v>
      </c>
      <c r="F138" s="95">
        <v>0.05</v>
      </c>
      <c r="G138" s="95">
        <v>18.579999999999998</v>
      </c>
      <c r="H138" s="95">
        <v>77.94</v>
      </c>
    </row>
    <row r="139" spans="1:8" ht="15.6">
      <c r="A139" s="404"/>
      <c r="B139" s="95"/>
      <c r="C139" s="120" t="s">
        <v>22</v>
      </c>
      <c r="D139" s="94">
        <v>40</v>
      </c>
      <c r="E139" s="95">
        <v>3.16</v>
      </c>
      <c r="F139" s="96">
        <v>0.4</v>
      </c>
      <c r="G139" s="95">
        <v>19.32</v>
      </c>
      <c r="H139" s="94">
        <v>94</v>
      </c>
    </row>
    <row r="140" spans="1:8" ht="15.6">
      <c r="A140" s="404"/>
      <c r="B140" s="95"/>
      <c r="C140" s="120" t="s">
        <v>127</v>
      </c>
      <c r="D140" s="94">
        <v>50</v>
      </c>
      <c r="E140" s="96">
        <v>3.3</v>
      </c>
      <c r="F140" s="96">
        <v>0.6</v>
      </c>
      <c r="G140" s="95">
        <v>19.829999999999998</v>
      </c>
      <c r="H140" s="94">
        <v>99</v>
      </c>
    </row>
    <row r="141" spans="1:8" ht="15.6">
      <c r="A141" s="404"/>
      <c r="B141" s="405" t="s">
        <v>128</v>
      </c>
      <c r="C141" s="405"/>
      <c r="D141" s="123">
        <v>900</v>
      </c>
      <c r="E141" s="154">
        <v>40.47</v>
      </c>
      <c r="F141" s="154">
        <v>29.18</v>
      </c>
      <c r="G141" s="154">
        <v>135.47999999999999</v>
      </c>
      <c r="H141" s="154">
        <v>968.42</v>
      </c>
    </row>
    <row r="142" spans="1:8" ht="15.6">
      <c r="A142" s="404" t="s">
        <v>94</v>
      </c>
      <c r="B142" s="94" t="s">
        <v>173</v>
      </c>
      <c r="C142" s="18" t="s">
        <v>174</v>
      </c>
      <c r="D142" s="19">
        <v>100</v>
      </c>
      <c r="E142" s="17">
        <v>2.1</v>
      </c>
      <c r="F142" s="17">
        <v>5.13</v>
      </c>
      <c r="G142" s="17">
        <v>7.43</v>
      </c>
      <c r="H142" s="17">
        <v>84.29</v>
      </c>
    </row>
    <row r="143" spans="1:8" ht="27.6">
      <c r="A143" s="404"/>
      <c r="B143" s="94" t="s">
        <v>146</v>
      </c>
      <c r="C143" s="126" t="s">
        <v>140</v>
      </c>
      <c r="D143" s="127">
        <v>250</v>
      </c>
      <c r="E143" s="96">
        <v>5.88</v>
      </c>
      <c r="F143" s="95">
        <v>5.4</v>
      </c>
      <c r="G143" s="95">
        <v>19.28</v>
      </c>
      <c r="H143" s="96">
        <v>128.38</v>
      </c>
    </row>
    <row r="144" spans="1:8" ht="15.6">
      <c r="A144" s="404"/>
      <c r="B144" s="94" t="s">
        <v>84</v>
      </c>
      <c r="C144" s="120" t="s">
        <v>188</v>
      </c>
      <c r="D144" s="94">
        <v>100</v>
      </c>
      <c r="E144" s="95">
        <v>14.71</v>
      </c>
      <c r="F144" s="95">
        <v>12.06</v>
      </c>
      <c r="G144" s="96">
        <v>14</v>
      </c>
      <c r="H144" s="95">
        <v>223.65</v>
      </c>
    </row>
    <row r="145" spans="1:8" ht="31.2">
      <c r="A145" s="404"/>
      <c r="B145" s="94" t="s">
        <v>18</v>
      </c>
      <c r="C145" s="122" t="s">
        <v>195</v>
      </c>
      <c r="D145" s="37">
        <v>185</v>
      </c>
      <c r="E145" s="39">
        <v>6.2</v>
      </c>
      <c r="F145" s="38">
        <v>4.58</v>
      </c>
      <c r="G145" s="39">
        <v>42.3</v>
      </c>
      <c r="H145" s="38">
        <v>235.22</v>
      </c>
    </row>
    <row r="146" spans="1:8" ht="15.6">
      <c r="A146" s="404"/>
      <c r="B146" s="94" t="s">
        <v>125</v>
      </c>
      <c r="C146" s="120" t="s">
        <v>143</v>
      </c>
      <c r="D146" s="94">
        <v>200</v>
      </c>
      <c r="E146" s="95">
        <v>0.16</v>
      </c>
      <c r="F146" s="95">
        <v>0.04</v>
      </c>
      <c r="G146" s="95">
        <v>15.42</v>
      </c>
      <c r="H146" s="96">
        <v>63.6</v>
      </c>
    </row>
    <row r="147" spans="1:8" ht="15.6">
      <c r="A147" s="404"/>
      <c r="B147" s="95"/>
      <c r="C147" s="120" t="s">
        <v>22</v>
      </c>
      <c r="D147" s="94">
        <v>40</v>
      </c>
      <c r="E147" s="95">
        <v>3.16</v>
      </c>
      <c r="F147" s="96">
        <v>0.4</v>
      </c>
      <c r="G147" s="95">
        <v>19.32</v>
      </c>
      <c r="H147" s="94">
        <v>94</v>
      </c>
    </row>
    <row r="148" spans="1:8" ht="15.6">
      <c r="A148" s="404"/>
      <c r="B148" s="95"/>
      <c r="C148" s="120" t="s">
        <v>127</v>
      </c>
      <c r="D148" s="94">
        <v>50</v>
      </c>
      <c r="E148" s="96">
        <v>3.3</v>
      </c>
      <c r="F148" s="96">
        <v>0.6</v>
      </c>
      <c r="G148" s="95">
        <v>19.829999999999998</v>
      </c>
      <c r="H148" s="94">
        <v>99</v>
      </c>
    </row>
    <row r="149" spans="1:8" ht="15.6">
      <c r="A149" s="404"/>
      <c r="B149" s="405" t="s">
        <v>128</v>
      </c>
      <c r="C149" s="405"/>
      <c r="D149" s="123">
        <v>925</v>
      </c>
      <c r="E149" s="124">
        <v>35.51</v>
      </c>
      <c r="F149" s="124">
        <v>28.21</v>
      </c>
      <c r="G149" s="124">
        <v>137.58000000000001</v>
      </c>
      <c r="H149" s="124">
        <v>928.14</v>
      </c>
    </row>
    <row r="150" spans="1:8" ht="31.2">
      <c r="A150" s="404" t="s">
        <v>97</v>
      </c>
      <c r="B150" s="94" t="s">
        <v>158</v>
      </c>
      <c r="C150" s="120" t="s">
        <v>159</v>
      </c>
      <c r="D150" s="94">
        <v>100</v>
      </c>
      <c r="E150" s="95">
        <v>3.15</v>
      </c>
      <c r="F150" s="95">
        <v>6.23</v>
      </c>
      <c r="G150" s="95">
        <v>11.87</v>
      </c>
      <c r="H150" s="95">
        <v>116.62</v>
      </c>
    </row>
    <row r="151" spans="1:8" ht="15.6">
      <c r="A151" s="404"/>
      <c r="B151" s="94">
        <v>100</v>
      </c>
      <c r="C151" s="18" t="s">
        <v>196</v>
      </c>
      <c r="D151" s="133">
        <v>250</v>
      </c>
      <c r="E151" s="134">
        <v>2.2799999999999998</v>
      </c>
      <c r="F151" s="134">
        <v>4.28</v>
      </c>
      <c r="G151" s="134">
        <v>10.67</v>
      </c>
      <c r="H151" s="134">
        <v>90.79</v>
      </c>
    </row>
    <row r="152" spans="1:8" ht="15.6">
      <c r="A152" s="404"/>
      <c r="B152" s="94">
        <v>356</v>
      </c>
      <c r="C152" s="12" t="s">
        <v>59</v>
      </c>
      <c r="D152" s="10">
        <v>100</v>
      </c>
      <c r="E152" s="11">
        <v>19.2</v>
      </c>
      <c r="F152" s="13">
        <v>16.55</v>
      </c>
      <c r="G152" s="11">
        <v>0.27</v>
      </c>
      <c r="H152" s="13">
        <v>271.67</v>
      </c>
    </row>
    <row r="153" spans="1:8" ht="27.45" customHeight="1">
      <c r="A153" s="404"/>
      <c r="B153" s="94" t="s">
        <v>60</v>
      </c>
      <c r="C153" s="12" t="s">
        <v>61</v>
      </c>
      <c r="D153" s="10">
        <v>180</v>
      </c>
      <c r="E153" s="11">
        <v>4.16</v>
      </c>
      <c r="F153" s="11">
        <v>4.1399999999999997</v>
      </c>
      <c r="G153" s="11">
        <v>37.93</v>
      </c>
      <c r="H153" s="11">
        <v>205.87</v>
      </c>
    </row>
    <row r="154" spans="1:8" ht="15.6">
      <c r="A154" s="404"/>
      <c r="B154" s="95" t="s">
        <v>125</v>
      </c>
      <c r="C154" s="120" t="s">
        <v>126</v>
      </c>
      <c r="D154" s="94">
        <v>200</v>
      </c>
      <c r="E154" s="95">
        <v>0.16</v>
      </c>
      <c r="F154" s="95">
        <v>0.16</v>
      </c>
      <c r="G154" s="96">
        <v>14.9</v>
      </c>
      <c r="H154" s="95">
        <v>62.69</v>
      </c>
    </row>
    <row r="155" spans="1:8" ht="15.6">
      <c r="A155" s="404"/>
      <c r="B155" s="95"/>
      <c r="C155" s="120" t="s">
        <v>22</v>
      </c>
      <c r="D155" s="94">
        <v>40</v>
      </c>
      <c r="E155" s="95">
        <v>3.16</v>
      </c>
      <c r="F155" s="96">
        <v>0.4</v>
      </c>
      <c r="G155" s="95">
        <v>19.32</v>
      </c>
      <c r="H155" s="94">
        <v>94</v>
      </c>
    </row>
    <row r="156" spans="1:8" ht="15.6">
      <c r="A156" s="404"/>
      <c r="B156" s="95"/>
      <c r="C156" s="120" t="s">
        <v>127</v>
      </c>
      <c r="D156" s="94">
        <v>50</v>
      </c>
      <c r="E156" s="96">
        <v>3.3</v>
      </c>
      <c r="F156" s="96">
        <v>0.6</v>
      </c>
      <c r="G156" s="95">
        <v>19.829999999999998</v>
      </c>
      <c r="H156" s="94">
        <v>99</v>
      </c>
    </row>
    <row r="157" spans="1:8" ht="15.6">
      <c r="A157" s="404"/>
      <c r="B157" s="405" t="s">
        <v>128</v>
      </c>
      <c r="C157" s="405"/>
      <c r="D157" s="123">
        <v>920</v>
      </c>
      <c r="E157" s="124">
        <v>35.409999999999997</v>
      </c>
      <c r="F157" s="124">
        <v>32.36</v>
      </c>
      <c r="G157" s="124">
        <v>114.79</v>
      </c>
      <c r="H157" s="124">
        <v>940.64</v>
      </c>
    </row>
    <row r="158" spans="1:8" ht="15.6">
      <c r="A158" s="404" t="s">
        <v>99</v>
      </c>
      <c r="B158" s="94" t="s">
        <v>149</v>
      </c>
      <c r="C158" s="18" t="s">
        <v>150</v>
      </c>
      <c r="D158" s="133">
        <v>100</v>
      </c>
      <c r="E158" s="134">
        <v>1.26</v>
      </c>
      <c r="F158" s="134">
        <v>8.1</v>
      </c>
      <c r="G158" s="134">
        <v>6.25</v>
      </c>
      <c r="H158" s="134">
        <v>103.67</v>
      </c>
    </row>
    <row r="159" spans="1:8" ht="31.2">
      <c r="A159" s="404"/>
      <c r="B159" s="94" t="s">
        <v>131</v>
      </c>
      <c r="C159" s="18" t="s">
        <v>132</v>
      </c>
      <c r="D159" s="37">
        <v>250</v>
      </c>
      <c r="E159" s="38">
        <v>2.71</v>
      </c>
      <c r="F159" s="39">
        <v>6.39</v>
      </c>
      <c r="G159" s="38">
        <v>18.690000000000001</v>
      </c>
      <c r="H159" s="38">
        <v>143.46</v>
      </c>
    </row>
    <row r="160" spans="1:8" ht="31.2">
      <c r="A160" s="404"/>
      <c r="B160" s="94" t="s">
        <v>70</v>
      </c>
      <c r="C160" s="18" t="s">
        <v>208</v>
      </c>
      <c r="D160" s="37">
        <v>105</v>
      </c>
      <c r="E160" s="39">
        <v>16.239999999999998</v>
      </c>
      <c r="F160" s="38">
        <v>9.67</v>
      </c>
      <c r="G160" s="38">
        <v>13.46</v>
      </c>
      <c r="H160" s="38">
        <v>203.11</v>
      </c>
    </row>
    <row r="161" spans="1:8" ht="15.6">
      <c r="A161" s="404"/>
      <c r="B161" s="94" t="s">
        <v>72</v>
      </c>
      <c r="C161" s="18" t="s">
        <v>73</v>
      </c>
      <c r="D161" s="37">
        <v>180</v>
      </c>
      <c r="E161" s="38">
        <v>4.42</v>
      </c>
      <c r="F161" s="38">
        <v>6.1</v>
      </c>
      <c r="G161" s="38">
        <v>34.86</v>
      </c>
      <c r="H161" s="38">
        <v>211.68</v>
      </c>
    </row>
    <row r="162" spans="1:8" ht="15.6">
      <c r="A162" s="404"/>
      <c r="B162" s="94" t="s">
        <v>167</v>
      </c>
      <c r="C162" s="120" t="s">
        <v>168</v>
      </c>
      <c r="D162" s="94">
        <v>200</v>
      </c>
      <c r="E162" s="95">
        <v>0.53</v>
      </c>
      <c r="F162" s="95">
        <v>0.22</v>
      </c>
      <c r="G162" s="96">
        <v>18.600000000000001</v>
      </c>
      <c r="H162" s="95">
        <v>88.51</v>
      </c>
    </row>
    <row r="163" spans="1:8" ht="15.6">
      <c r="A163" s="404"/>
      <c r="B163" s="95"/>
      <c r="C163" s="120" t="s">
        <v>22</v>
      </c>
      <c r="D163" s="94">
        <v>40</v>
      </c>
      <c r="E163" s="95">
        <v>3.16</v>
      </c>
      <c r="F163" s="96">
        <v>0.4</v>
      </c>
      <c r="G163" s="95">
        <v>19.32</v>
      </c>
      <c r="H163" s="94">
        <v>94</v>
      </c>
    </row>
    <row r="164" spans="1:8" ht="15.6">
      <c r="A164" s="404"/>
      <c r="B164" s="95"/>
      <c r="C164" s="120" t="s">
        <v>127</v>
      </c>
      <c r="D164" s="94">
        <v>50</v>
      </c>
      <c r="E164" s="96">
        <v>3.3</v>
      </c>
      <c r="F164" s="96">
        <v>0.6</v>
      </c>
      <c r="G164" s="95">
        <v>19.829999999999998</v>
      </c>
      <c r="H164" s="94">
        <v>99</v>
      </c>
    </row>
    <row r="165" spans="1:8" ht="15.6">
      <c r="A165" s="404"/>
      <c r="B165" s="405" t="s">
        <v>128</v>
      </c>
      <c r="C165" s="405"/>
      <c r="D165" s="123">
        <v>925</v>
      </c>
      <c r="E165" s="124">
        <v>31.62</v>
      </c>
      <c r="F165" s="124">
        <v>31.48</v>
      </c>
      <c r="G165" s="124">
        <v>131.01</v>
      </c>
      <c r="H165" s="124">
        <v>943.43</v>
      </c>
    </row>
    <row r="166" spans="1:8" ht="15.6">
      <c r="A166" s="145"/>
      <c r="B166" s="146"/>
      <c r="C166" s="147"/>
      <c r="D166" s="141"/>
      <c r="E166" s="142"/>
      <c r="F166" s="142"/>
      <c r="G166" s="142"/>
      <c r="H166" s="142"/>
    </row>
    <row r="167" spans="1:8" ht="15.6" customHeight="1">
      <c r="A167" s="390"/>
      <c r="B167" s="390"/>
      <c r="C167" s="390"/>
      <c r="D167" s="117"/>
      <c r="E167" s="117"/>
      <c r="F167" s="117"/>
      <c r="G167" s="117"/>
      <c r="H167" s="117"/>
    </row>
    <row r="168" spans="1:8" ht="15.6">
      <c r="A168" s="390"/>
      <c r="B168" s="390"/>
      <c r="C168" s="390"/>
      <c r="D168" s="117"/>
      <c r="E168" s="117"/>
      <c r="F168" s="117"/>
      <c r="G168" s="117"/>
      <c r="H168" s="117"/>
    </row>
    <row r="169" spans="1:8" ht="15.6">
      <c r="A169" s="403" t="s">
        <v>191</v>
      </c>
      <c r="B169" s="403"/>
      <c r="C169" s="403"/>
      <c r="D169" s="149">
        <v>18290</v>
      </c>
      <c r="E169" s="150">
        <v>709.23</v>
      </c>
      <c r="F169" s="150">
        <v>597.23</v>
      </c>
      <c r="G169" s="150">
        <v>2451.83</v>
      </c>
      <c r="H169" s="150">
        <v>18089.740000000002</v>
      </c>
    </row>
    <row r="170" spans="1:8" ht="15.6">
      <c r="A170" s="403" t="s">
        <v>100</v>
      </c>
      <c r="B170" s="403"/>
      <c r="C170" s="403"/>
      <c r="D170" s="49">
        <v>914.5</v>
      </c>
      <c r="E170" s="49">
        <v>35.461500000000001</v>
      </c>
      <c r="F170" s="49">
        <v>29.861499999999999</v>
      </c>
      <c r="G170" s="49">
        <v>122.5915</v>
      </c>
      <c r="H170" s="49">
        <v>904.48699999999997</v>
      </c>
    </row>
    <row r="171" spans="1:8" ht="15.6">
      <c r="A171" s="403" t="s">
        <v>102</v>
      </c>
      <c r="B171" s="403"/>
      <c r="C171" s="403"/>
      <c r="D171" s="51"/>
      <c r="E171" s="52">
        <v>39.401666666666699</v>
      </c>
      <c r="F171" s="52">
        <v>32.458152173913</v>
      </c>
      <c r="G171" s="52">
        <v>32.0082245430809</v>
      </c>
      <c r="H171" s="52">
        <v>33.253198529411797</v>
      </c>
    </row>
    <row r="172" spans="1:8" ht="15.6">
      <c r="A172" s="403" t="s">
        <v>103</v>
      </c>
      <c r="B172" s="403"/>
      <c r="C172" s="403"/>
      <c r="D172" s="116"/>
      <c r="E172" s="148">
        <v>90</v>
      </c>
      <c r="F172" s="148">
        <v>92</v>
      </c>
      <c r="G172" s="148">
        <v>383</v>
      </c>
      <c r="H172" s="152">
        <v>2720</v>
      </c>
    </row>
  </sheetData>
  <mergeCells count="56">
    <mergeCell ref="E1:H1"/>
    <mergeCell ref="A3:F3"/>
    <mergeCell ref="A25:A31"/>
    <mergeCell ref="B31:C31"/>
    <mergeCell ref="B4:C4"/>
    <mergeCell ref="F4:G4"/>
    <mergeCell ref="F5:G5"/>
    <mergeCell ref="A6:A7"/>
    <mergeCell ref="B6:B7"/>
    <mergeCell ref="C6:C7"/>
    <mergeCell ref="D6:D7"/>
    <mergeCell ref="E6:G6"/>
    <mergeCell ref="H6:H7"/>
    <mergeCell ref="A9:A16"/>
    <mergeCell ref="B16:C16"/>
    <mergeCell ref="A17:A24"/>
    <mergeCell ref="B24:C24"/>
    <mergeCell ref="A32:A39"/>
    <mergeCell ref="B39:C39"/>
    <mergeCell ref="A40:A47"/>
    <mergeCell ref="B47:C47"/>
    <mergeCell ref="A48:A55"/>
    <mergeCell ref="B55:C55"/>
    <mergeCell ref="A56:A63"/>
    <mergeCell ref="B63:C63"/>
    <mergeCell ref="A64:A71"/>
    <mergeCell ref="B71:C71"/>
    <mergeCell ref="A72:A79"/>
    <mergeCell ref="B79:C79"/>
    <mergeCell ref="A80:A87"/>
    <mergeCell ref="B87:C87"/>
    <mergeCell ref="A88:A95"/>
    <mergeCell ref="B95:C95"/>
    <mergeCell ref="A96:A103"/>
    <mergeCell ref="B103:C103"/>
    <mergeCell ref="A104:A111"/>
    <mergeCell ref="B111:C111"/>
    <mergeCell ref="A112:A119"/>
    <mergeCell ref="B119:C119"/>
    <mergeCell ref="A120:A127"/>
    <mergeCell ref="B127:C127"/>
    <mergeCell ref="A128:A134"/>
    <mergeCell ref="B134:C134"/>
    <mergeCell ref="A135:A141"/>
    <mergeCell ref="B141:C141"/>
    <mergeCell ref="A142:A149"/>
    <mergeCell ref="B149:C149"/>
    <mergeCell ref="A170:C170"/>
    <mergeCell ref="A171:C171"/>
    <mergeCell ref="A172:C172"/>
    <mergeCell ref="A150:A157"/>
    <mergeCell ref="B157:C157"/>
    <mergeCell ref="A158:A165"/>
    <mergeCell ref="B165:C165"/>
    <mergeCell ref="A167:C168"/>
    <mergeCell ref="A169:C169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15"/>
  <sheetViews>
    <sheetView tabSelected="1" workbookViewId="0">
      <selection activeCell="A3" sqref="A3:G3"/>
    </sheetView>
  </sheetViews>
  <sheetFormatPr defaultRowHeight="15.6"/>
  <cols>
    <col min="1" max="1" width="8.09765625" style="157" customWidth="1"/>
    <col min="2" max="2" width="31.19921875" style="1" customWidth="1"/>
    <col min="3" max="3" width="8.19921875" style="1" customWidth="1"/>
    <col min="4" max="5" width="7.69921875" style="1" customWidth="1"/>
    <col min="6" max="6" width="11.3984375" style="1" customWidth="1"/>
    <col min="7" max="7" width="9" style="1" customWidth="1"/>
    <col min="8" max="256" width="8.3984375" style="55" customWidth="1"/>
    <col min="257" max="1023" width="8.3984375" customWidth="1"/>
    <col min="1024" max="1024" width="8.69921875" customWidth="1"/>
  </cols>
  <sheetData>
    <row r="1" spans="1:8" ht="25.65" customHeight="1">
      <c r="A1" s="1"/>
      <c r="D1" s="418"/>
      <c r="E1" s="418"/>
      <c r="F1" s="418"/>
      <c r="G1" s="155"/>
      <c r="H1" s="156"/>
    </row>
    <row r="3" spans="1:8" ht="29.1" customHeight="1">
      <c r="A3" s="421" t="s">
        <v>344</v>
      </c>
      <c r="B3" s="421"/>
      <c r="C3" s="421"/>
      <c r="D3" s="421"/>
      <c r="E3" s="421"/>
      <c r="F3" s="421"/>
      <c r="G3" s="421"/>
    </row>
    <row r="4" spans="1:8">
      <c r="A4" s="158"/>
      <c r="B4" s="159"/>
      <c r="C4" s="159"/>
      <c r="D4" s="159"/>
      <c r="E4" s="159"/>
      <c r="F4" s="159"/>
      <c r="G4" s="159"/>
    </row>
    <row r="5" spans="1:8">
      <c r="A5" s="160" t="s">
        <v>209</v>
      </c>
      <c r="B5" s="417" t="s">
        <v>210</v>
      </c>
      <c r="C5" s="417"/>
      <c r="D5" s="417"/>
      <c r="E5" s="418"/>
      <c r="F5" s="418"/>
      <c r="G5" s="418"/>
    </row>
    <row r="6" spans="1:8">
      <c r="A6" s="160" t="s">
        <v>211</v>
      </c>
      <c r="B6" s="419">
        <v>1</v>
      </c>
      <c r="C6" s="419"/>
      <c r="D6" s="419"/>
      <c r="E6" s="161"/>
      <c r="F6" s="159"/>
      <c r="G6" s="159"/>
    </row>
    <row r="7" spans="1:8" ht="15.6" customHeight="1">
      <c r="A7" s="420" t="s">
        <v>6</v>
      </c>
      <c r="B7" s="416" t="s">
        <v>7</v>
      </c>
      <c r="C7" s="416" t="s">
        <v>8</v>
      </c>
      <c r="D7" s="416" t="s">
        <v>10</v>
      </c>
      <c r="E7" s="416"/>
      <c r="F7" s="416"/>
      <c r="G7" s="416" t="s">
        <v>11</v>
      </c>
    </row>
    <row r="8" spans="1:8" ht="22.35" customHeight="1">
      <c r="A8" s="420"/>
      <c r="B8" s="416"/>
      <c r="C8" s="416"/>
      <c r="D8" s="163" t="s">
        <v>12</v>
      </c>
      <c r="E8" s="163" t="s">
        <v>13</v>
      </c>
      <c r="F8" s="163" t="s">
        <v>14</v>
      </c>
      <c r="G8" s="416"/>
    </row>
    <row r="9" spans="1:8">
      <c r="A9" s="164">
        <v>1</v>
      </c>
      <c r="B9" s="164">
        <v>2</v>
      </c>
      <c r="C9" s="164">
        <v>3</v>
      </c>
      <c r="D9" s="164">
        <v>4</v>
      </c>
      <c r="E9" s="164">
        <v>5</v>
      </c>
      <c r="F9" s="164">
        <v>6</v>
      </c>
      <c r="G9" s="164">
        <v>7</v>
      </c>
    </row>
    <row r="10" spans="1:8">
      <c r="A10" s="415" t="s">
        <v>212</v>
      </c>
      <c r="B10" s="415"/>
      <c r="C10" s="415"/>
      <c r="D10" s="415"/>
      <c r="E10" s="415"/>
      <c r="F10" s="415"/>
      <c r="G10" s="415"/>
    </row>
    <row r="11" spans="1:8">
      <c r="A11" s="165">
        <v>14</v>
      </c>
      <c r="B11" s="166" t="s">
        <v>28</v>
      </c>
      <c r="C11" s="165">
        <v>10</v>
      </c>
      <c r="D11" s="167">
        <v>0.08</v>
      </c>
      <c r="E11" s="167">
        <v>7.25</v>
      </c>
      <c r="F11" s="167">
        <v>0.13</v>
      </c>
      <c r="G11" s="167">
        <v>66.09</v>
      </c>
    </row>
    <row r="12" spans="1:8" ht="31.2">
      <c r="A12" s="165">
        <v>223</v>
      </c>
      <c r="B12" s="166" t="s">
        <v>213</v>
      </c>
      <c r="C12" s="165">
        <v>160</v>
      </c>
      <c r="D12" s="167">
        <v>23.48</v>
      </c>
      <c r="E12" s="167">
        <v>15.98</v>
      </c>
      <c r="F12" s="167">
        <v>32.79</v>
      </c>
      <c r="G12" s="167">
        <v>374.9</v>
      </c>
    </row>
    <row r="13" spans="1:8">
      <c r="A13" s="165">
        <v>376</v>
      </c>
      <c r="B13" s="166" t="s">
        <v>32</v>
      </c>
      <c r="C13" s="165">
        <v>200</v>
      </c>
      <c r="D13" s="168"/>
      <c r="E13" s="168"/>
      <c r="F13" s="167">
        <v>11.09</v>
      </c>
      <c r="G13" s="167">
        <v>44.34</v>
      </c>
    </row>
    <row r="14" spans="1:8">
      <c r="A14" s="165"/>
      <c r="B14" s="166" t="s">
        <v>22</v>
      </c>
      <c r="C14" s="165">
        <v>60</v>
      </c>
      <c r="D14" s="167">
        <v>4.74</v>
      </c>
      <c r="E14" s="169">
        <v>0.6</v>
      </c>
      <c r="F14" s="167">
        <v>28.98</v>
      </c>
      <c r="G14" s="165">
        <v>141</v>
      </c>
    </row>
    <row r="15" spans="1:8">
      <c r="A15" s="170">
        <v>338</v>
      </c>
      <c r="B15" s="171" t="s">
        <v>24</v>
      </c>
      <c r="C15" s="170">
        <v>100</v>
      </c>
      <c r="D15" s="172">
        <v>0.4</v>
      </c>
      <c r="E15" s="172">
        <v>0.4</v>
      </c>
      <c r="F15" s="172">
        <v>9.8000000000000007</v>
      </c>
      <c r="G15" s="170">
        <v>47</v>
      </c>
    </row>
    <row r="16" spans="1:8">
      <c r="A16" s="415" t="s">
        <v>25</v>
      </c>
      <c r="B16" s="415"/>
      <c r="C16" s="173">
        <f>SUM(C11:C15)</f>
        <v>530</v>
      </c>
      <c r="D16" s="174">
        <f>SUM(D11:D15)</f>
        <v>28.699999999999996</v>
      </c>
      <c r="E16" s="174">
        <f>SUM(E11:E15)</f>
        <v>24.23</v>
      </c>
      <c r="F16" s="174">
        <f>SUM(F11:F15)</f>
        <v>82.79</v>
      </c>
      <c r="G16" s="174">
        <f>SUM(G11:G15)</f>
        <v>673.33</v>
      </c>
    </row>
    <row r="17" spans="1:7">
      <c r="A17" s="415" t="s">
        <v>214</v>
      </c>
      <c r="B17" s="415"/>
      <c r="C17" s="415"/>
      <c r="D17" s="415"/>
      <c r="E17" s="415"/>
      <c r="F17" s="415"/>
      <c r="G17" s="415"/>
    </row>
    <row r="18" spans="1:7" ht="31.2">
      <c r="A18" s="175" t="s">
        <v>119</v>
      </c>
      <c r="B18" s="176" t="s">
        <v>120</v>
      </c>
      <c r="C18" s="175">
        <v>60</v>
      </c>
      <c r="D18" s="175">
        <v>1</v>
      </c>
      <c r="E18" s="177">
        <v>4.32</v>
      </c>
      <c r="F18" s="177">
        <v>5.88</v>
      </c>
      <c r="G18" s="177">
        <v>66.19</v>
      </c>
    </row>
    <row r="19" spans="1:7" ht="30.6" customHeight="1">
      <c r="A19" s="175" t="s">
        <v>121</v>
      </c>
      <c r="B19" s="176" t="s">
        <v>122</v>
      </c>
      <c r="C19" s="175">
        <v>205</v>
      </c>
      <c r="D19" s="177">
        <v>1.53</v>
      </c>
      <c r="E19" s="178">
        <v>4.9000000000000004</v>
      </c>
      <c r="F19" s="177">
        <v>7.94</v>
      </c>
      <c r="G19" s="177">
        <v>82.42</v>
      </c>
    </row>
    <row r="20" spans="1:7">
      <c r="A20" s="177" t="s">
        <v>16</v>
      </c>
      <c r="B20" s="176" t="s">
        <v>123</v>
      </c>
      <c r="C20" s="175">
        <v>90</v>
      </c>
      <c r="D20" s="179">
        <v>19.57</v>
      </c>
      <c r="E20" s="179">
        <v>9.4499999999999993</v>
      </c>
      <c r="F20" s="180">
        <v>5.08</v>
      </c>
      <c r="G20" s="179">
        <f>F20*4+E20*9+D20*4</f>
        <v>183.65</v>
      </c>
    </row>
    <row r="21" spans="1:7" ht="31.2">
      <c r="A21" s="175" t="s">
        <v>18</v>
      </c>
      <c r="B21" s="181" t="s">
        <v>124</v>
      </c>
      <c r="C21" s="182">
        <v>155</v>
      </c>
      <c r="D21" s="183">
        <v>6.2</v>
      </c>
      <c r="E21" s="179">
        <v>4.58</v>
      </c>
      <c r="F21" s="183">
        <v>42.3</v>
      </c>
      <c r="G21" s="179">
        <f>F21*4+E21*9+D21*4</f>
        <v>235.22</v>
      </c>
    </row>
    <row r="22" spans="1:7">
      <c r="A22" s="177" t="s">
        <v>125</v>
      </c>
      <c r="B22" s="176" t="s">
        <v>126</v>
      </c>
      <c r="C22" s="175">
        <v>200</v>
      </c>
      <c r="D22" s="177">
        <v>0.16</v>
      </c>
      <c r="E22" s="177">
        <v>0.16</v>
      </c>
      <c r="F22" s="178">
        <v>14.9</v>
      </c>
      <c r="G22" s="177">
        <v>62.69</v>
      </c>
    </row>
    <row r="23" spans="1:7">
      <c r="A23" s="173"/>
      <c r="B23" s="184" t="s">
        <v>22</v>
      </c>
      <c r="C23" s="173">
        <v>50</v>
      </c>
      <c r="D23" s="174">
        <v>3.95</v>
      </c>
      <c r="E23" s="185">
        <v>0.5</v>
      </c>
      <c r="F23" s="174">
        <v>24.15</v>
      </c>
      <c r="G23" s="185">
        <v>117.5</v>
      </c>
    </row>
    <row r="24" spans="1:7">
      <c r="A24" s="173"/>
      <c r="B24" s="184" t="s">
        <v>127</v>
      </c>
      <c r="C24" s="173">
        <v>60</v>
      </c>
      <c r="D24" s="174">
        <v>3.96</v>
      </c>
      <c r="E24" s="174">
        <v>0.72</v>
      </c>
      <c r="F24" s="174">
        <v>23.79</v>
      </c>
      <c r="G24" s="185">
        <v>118.8</v>
      </c>
    </row>
    <row r="25" spans="1:7">
      <c r="A25" s="415" t="s">
        <v>128</v>
      </c>
      <c r="B25" s="415"/>
      <c r="C25" s="164">
        <f>SUM(C18:C24)</f>
        <v>820</v>
      </c>
      <c r="D25" s="174">
        <f>SUM(D18:D24)</f>
        <v>36.370000000000005</v>
      </c>
      <c r="E25" s="174">
        <f>SUM(E18:E24)</f>
        <v>24.63</v>
      </c>
      <c r="F25" s="174">
        <f>SUM(F18:F24)</f>
        <v>124.03999999999999</v>
      </c>
      <c r="G25" s="174">
        <f>SUM(G18:G24)</f>
        <v>866.47</v>
      </c>
    </row>
    <row r="26" spans="1:7">
      <c r="A26" s="415" t="s">
        <v>215</v>
      </c>
      <c r="B26" s="415"/>
      <c r="C26" s="415"/>
      <c r="D26" s="415"/>
      <c r="E26" s="415"/>
      <c r="F26" s="415"/>
      <c r="G26" s="415"/>
    </row>
    <row r="27" spans="1:7">
      <c r="A27" s="173">
        <v>421</v>
      </c>
      <c r="B27" s="184" t="s">
        <v>216</v>
      </c>
      <c r="C27" s="173">
        <v>75</v>
      </c>
      <c r="D27" s="174">
        <v>4.78</v>
      </c>
      <c r="E27" s="174">
        <v>8.35</v>
      </c>
      <c r="F27" s="174">
        <v>33.65</v>
      </c>
      <c r="G27" s="185">
        <v>229.5</v>
      </c>
    </row>
    <row r="28" spans="1:7">
      <c r="A28" s="173">
        <v>382</v>
      </c>
      <c r="B28" s="184" t="s">
        <v>40</v>
      </c>
      <c r="C28" s="173">
        <v>200</v>
      </c>
      <c r="D28" s="174">
        <v>3.99</v>
      </c>
      <c r="E28" s="174">
        <v>3.17</v>
      </c>
      <c r="F28" s="174">
        <v>16.34</v>
      </c>
      <c r="G28" s="174">
        <v>111.18</v>
      </c>
    </row>
    <row r="29" spans="1:7">
      <c r="A29" s="173">
        <v>338</v>
      </c>
      <c r="B29" s="184" t="s">
        <v>217</v>
      </c>
      <c r="C29" s="173">
        <v>100</v>
      </c>
      <c r="D29" s="185">
        <v>0.4</v>
      </c>
      <c r="E29" s="185">
        <v>0.3</v>
      </c>
      <c r="F29" s="185">
        <v>10.3</v>
      </c>
      <c r="G29" s="173">
        <v>47</v>
      </c>
    </row>
    <row r="30" spans="1:7">
      <c r="A30" s="415" t="s">
        <v>218</v>
      </c>
      <c r="B30" s="415"/>
      <c r="C30" s="164">
        <v>375</v>
      </c>
      <c r="D30" s="174">
        <v>9.17</v>
      </c>
      <c r="E30" s="174">
        <v>11.82</v>
      </c>
      <c r="F30" s="174">
        <v>60.29</v>
      </c>
      <c r="G30" s="174">
        <v>387.68</v>
      </c>
    </row>
    <row r="31" spans="1:7">
      <c r="A31" s="414" t="s">
        <v>219</v>
      </c>
      <c r="B31" s="414"/>
      <c r="C31" s="414"/>
      <c r="D31" s="414"/>
      <c r="E31" s="414"/>
      <c r="F31" s="414"/>
      <c r="G31" s="414"/>
    </row>
    <row r="32" spans="1:7">
      <c r="A32" s="175">
        <v>45</v>
      </c>
      <c r="B32" s="176" t="s">
        <v>130</v>
      </c>
      <c r="C32" s="175">
        <v>60</v>
      </c>
      <c r="D32" s="177">
        <v>1.01</v>
      </c>
      <c r="E32" s="178">
        <v>4.0999999999999996</v>
      </c>
      <c r="F32" s="177">
        <v>2.98</v>
      </c>
      <c r="G32" s="177">
        <v>53.15</v>
      </c>
    </row>
    <row r="33" spans="1:7" ht="31.2">
      <c r="A33" s="186">
        <v>294.01</v>
      </c>
      <c r="B33" s="187" t="s">
        <v>220</v>
      </c>
      <c r="C33" s="186">
        <v>110</v>
      </c>
      <c r="D33" s="188">
        <v>14.17</v>
      </c>
      <c r="E33" s="188">
        <v>13.72</v>
      </c>
      <c r="F33" s="188">
        <v>9.3000000000000007</v>
      </c>
      <c r="G33" s="188">
        <v>217.99</v>
      </c>
    </row>
    <row r="34" spans="1:7">
      <c r="A34" s="173">
        <v>143</v>
      </c>
      <c r="B34" s="184" t="s">
        <v>221</v>
      </c>
      <c r="C34" s="173">
        <v>150</v>
      </c>
      <c r="D34" s="174">
        <v>3.07</v>
      </c>
      <c r="E34" s="174">
        <v>5.38</v>
      </c>
      <c r="F34" s="174">
        <v>17.940000000000001</v>
      </c>
      <c r="G34" s="174">
        <v>133.97999999999999</v>
      </c>
    </row>
    <row r="35" spans="1:7">
      <c r="A35" s="186">
        <v>378</v>
      </c>
      <c r="B35" s="187" t="s">
        <v>222</v>
      </c>
      <c r="C35" s="186">
        <v>200</v>
      </c>
      <c r="D35" s="188">
        <v>1.61</v>
      </c>
      <c r="E35" s="188">
        <v>1.39</v>
      </c>
      <c r="F35" s="188">
        <v>13.76</v>
      </c>
      <c r="G35" s="188">
        <v>74.34</v>
      </c>
    </row>
    <row r="36" spans="1:7">
      <c r="A36" s="186"/>
      <c r="B36" s="187" t="s">
        <v>22</v>
      </c>
      <c r="C36" s="186">
        <v>30</v>
      </c>
      <c r="D36" s="188">
        <v>2.37</v>
      </c>
      <c r="E36" s="189">
        <v>0.3</v>
      </c>
      <c r="F36" s="188">
        <v>14.49</v>
      </c>
      <c r="G36" s="189">
        <v>70.5</v>
      </c>
    </row>
    <row r="37" spans="1:7">
      <c r="A37" s="414" t="s">
        <v>223</v>
      </c>
      <c r="B37" s="414"/>
      <c r="C37" s="190">
        <v>550</v>
      </c>
      <c r="D37" s="188">
        <f>SUM(D32:D36)</f>
        <v>22.23</v>
      </c>
      <c r="E37" s="188">
        <f>SUM(E32:E36)</f>
        <v>24.89</v>
      </c>
      <c r="F37" s="188">
        <f>SUM(F32:F36)</f>
        <v>58.470000000000006</v>
      </c>
      <c r="G37" s="188">
        <f>SUM(G32:G36)</f>
        <v>549.96</v>
      </c>
    </row>
    <row r="38" spans="1:7">
      <c r="A38" s="414" t="s">
        <v>224</v>
      </c>
      <c r="B38" s="414"/>
      <c r="C38" s="414"/>
      <c r="D38" s="414"/>
      <c r="E38" s="414"/>
      <c r="F38" s="414"/>
      <c r="G38" s="414"/>
    </row>
    <row r="39" spans="1:7">
      <c r="A39" s="165">
        <v>376.02</v>
      </c>
      <c r="B39" s="166" t="s">
        <v>225</v>
      </c>
      <c r="C39" s="165">
        <v>200</v>
      </c>
      <c r="D39" s="169">
        <v>5.6</v>
      </c>
      <c r="E39" s="165">
        <v>4.8</v>
      </c>
      <c r="F39" s="169">
        <v>30</v>
      </c>
      <c r="G39" s="165">
        <v>186</v>
      </c>
    </row>
    <row r="40" spans="1:7">
      <c r="A40" s="414" t="s">
        <v>226</v>
      </c>
      <c r="B40" s="414"/>
      <c r="C40" s="190">
        <v>200</v>
      </c>
      <c r="D40" s="188">
        <v>5.8</v>
      </c>
      <c r="E40" s="188">
        <v>5</v>
      </c>
      <c r="F40" s="188">
        <v>9.6</v>
      </c>
      <c r="G40" s="186">
        <v>108</v>
      </c>
    </row>
    <row r="41" spans="1:7" ht="16.5" customHeight="1">
      <c r="A41" s="415" t="s">
        <v>227</v>
      </c>
      <c r="B41" s="415"/>
      <c r="C41" s="191">
        <f>C40+C37+C30+C25+C16</f>
        <v>2475</v>
      </c>
      <c r="D41" s="192">
        <f>D40+D37+D30+D25+D16</f>
        <v>102.27000000000001</v>
      </c>
      <c r="E41" s="192">
        <f>E40+E37+E30+E25+E16</f>
        <v>90.570000000000007</v>
      </c>
      <c r="F41" s="192">
        <f>F40+F37+F30+F25+F16</f>
        <v>335.19</v>
      </c>
      <c r="G41" s="192">
        <f>G40+G37+G30+G25+G16</f>
        <v>2585.44</v>
      </c>
    </row>
    <row r="42" spans="1:7" ht="16.5" customHeight="1">
      <c r="A42" s="158"/>
      <c r="B42" s="159"/>
      <c r="C42" s="159"/>
      <c r="D42" s="159"/>
      <c r="E42" s="159"/>
      <c r="F42" s="159"/>
      <c r="G42" s="159"/>
    </row>
    <row r="43" spans="1:7" ht="16.5" customHeight="1">
      <c r="A43" s="418"/>
      <c r="B43" s="418"/>
      <c r="C43" s="418"/>
      <c r="D43" s="418"/>
      <c r="E43" s="418"/>
      <c r="F43" s="418"/>
      <c r="G43" s="418"/>
    </row>
    <row r="44" spans="1:7" ht="16.5" customHeight="1">
      <c r="A44" s="160" t="s">
        <v>209</v>
      </c>
      <c r="B44" s="417" t="s">
        <v>228</v>
      </c>
      <c r="C44" s="417"/>
      <c r="D44" s="417"/>
      <c r="E44" s="418"/>
      <c r="F44" s="418"/>
      <c r="G44" s="418"/>
    </row>
    <row r="45" spans="1:7" ht="16.5" customHeight="1">
      <c r="A45" s="160" t="s">
        <v>211</v>
      </c>
      <c r="B45" s="419">
        <v>1</v>
      </c>
      <c r="C45" s="419"/>
      <c r="D45" s="419"/>
      <c r="E45" s="161"/>
      <c r="F45" s="159"/>
      <c r="G45" s="159"/>
    </row>
    <row r="46" spans="1:7" ht="16.5" customHeight="1">
      <c r="A46" s="420" t="s">
        <v>6</v>
      </c>
      <c r="B46" s="416" t="s">
        <v>7</v>
      </c>
      <c r="C46" s="416" t="s">
        <v>8</v>
      </c>
      <c r="D46" s="416" t="s">
        <v>10</v>
      </c>
      <c r="E46" s="416"/>
      <c r="F46" s="416"/>
      <c r="G46" s="416" t="s">
        <v>11</v>
      </c>
    </row>
    <row r="47" spans="1:7" ht="20.7" customHeight="1">
      <c r="A47" s="420"/>
      <c r="B47" s="416"/>
      <c r="C47" s="416"/>
      <c r="D47" s="163" t="s">
        <v>12</v>
      </c>
      <c r="E47" s="163" t="s">
        <v>13</v>
      </c>
      <c r="F47" s="163" t="s">
        <v>14</v>
      </c>
      <c r="G47" s="416"/>
    </row>
    <row r="48" spans="1:7" ht="16.5" customHeight="1">
      <c r="A48" s="164">
        <v>1</v>
      </c>
      <c r="B48" s="164">
        <v>2</v>
      </c>
      <c r="C48" s="164">
        <v>3</v>
      </c>
      <c r="D48" s="164">
        <v>4</v>
      </c>
      <c r="E48" s="164">
        <v>5</v>
      </c>
      <c r="F48" s="164">
        <v>6</v>
      </c>
      <c r="G48" s="164">
        <v>7</v>
      </c>
    </row>
    <row r="49" spans="1:1023" ht="16.5" customHeight="1">
      <c r="A49" s="415" t="s">
        <v>212</v>
      </c>
      <c r="B49" s="415"/>
      <c r="C49" s="415"/>
      <c r="D49" s="415"/>
      <c r="E49" s="415"/>
      <c r="F49" s="415"/>
      <c r="G49" s="415"/>
    </row>
    <row r="50" spans="1:1023" ht="16.5" customHeight="1">
      <c r="A50" s="173">
        <v>14</v>
      </c>
      <c r="B50" s="184" t="s">
        <v>28</v>
      </c>
      <c r="C50" s="173">
        <v>10</v>
      </c>
      <c r="D50" s="174">
        <v>0.08</v>
      </c>
      <c r="E50" s="174">
        <v>7.25</v>
      </c>
      <c r="F50" s="174">
        <v>0.13</v>
      </c>
      <c r="G50" s="174">
        <v>66.09</v>
      </c>
    </row>
    <row r="51" spans="1:1023">
      <c r="A51" s="193">
        <v>223</v>
      </c>
      <c r="B51" s="194" t="s">
        <v>229</v>
      </c>
      <c r="C51" s="193">
        <v>200</v>
      </c>
      <c r="D51" s="195">
        <v>11.66</v>
      </c>
      <c r="E51" s="195">
        <v>20.36</v>
      </c>
      <c r="F51" s="195">
        <v>46</v>
      </c>
      <c r="G51" s="195">
        <v>413.88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  <c r="MZ51" s="72"/>
      <c r="NA51" s="72"/>
      <c r="NB51" s="72"/>
      <c r="NC51" s="72"/>
      <c r="ND51" s="72"/>
      <c r="NE51" s="72"/>
      <c r="NF51" s="72"/>
      <c r="NG51" s="72"/>
      <c r="NH51" s="72"/>
      <c r="NI51" s="72"/>
      <c r="NJ51" s="72"/>
      <c r="NK51" s="72"/>
      <c r="NL51" s="72"/>
      <c r="NM51" s="72"/>
      <c r="NN51" s="72"/>
      <c r="NO51" s="72"/>
      <c r="NP51" s="72"/>
      <c r="NQ51" s="72"/>
      <c r="NR51" s="72"/>
      <c r="NS51" s="72"/>
      <c r="NT51" s="72"/>
      <c r="NU51" s="72"/>
      <c r="NV51" s="72"/>
      <c r="NW51" s="72"/>
      <c r="NX51" s="72"/>
      <c r="NY51" s="72"/>
      <c r="NZ51" s="72"/>
      <c r="OA51" s="72"/>
      <c r="OB51" s="72"/>
      <c r="OC51" s="72"/>
      <c r="OD51" s="72"/>
      <c r="OE51" s="72"/>
      <c r="OF51" s="72"/>
      <c r="OG51" s="72"/>
      <c r="OH51" s="72"/>
      <c r="OI51" s="72"/>
      <c r="OJ51" s="72"/>
      <c r="OK51" s="72"/>
      <c r="OL51" s="72"/>
      <c r="OM51" s="72"/>
      <c r="ON51" s="72"/>
      <c r="OO51" s="72"/>
      <c r="OP51" s="72"/>
      <c r="OQ51" s="72"/>
      <c r="OR51" s="72"/>
      <c r="OS51" s="72"/>
      <c r="OT51" s="72"/>
      <c r="OU51" s="72"/>
      <c r="OV51" s="72"/>
      <c r="OW51" s="72"/>
      <c r="OX51" s="72"/>
      <c r="OY51" s="72"/>
      <c r="OZ51" s="72"/>
      <c r="PA51" s="72"/>
      <c r="PB51" s="72"/>
      <c r="PC51" s="72"/>
      <c r="PD51" s="72"/>
      <c r="PE51" s="72"/>
      <c r="PF51" s="72"/>
      <c r="PG51" s="72"/>
      <c r="PH51" s="72"/>
      <c r="PI51" s="72"/>
      <c r="PJ51" s="72"/>
      <c r="PK51" s="72"/>
      <c r="PL51" s="72"/>
      <c r="PM51" s="72"/>
      <c r="PN51" s="72"/>
      <c r="PO51" s="72"/>
      <c r="PP51" s="72"/>
      <c r="PQ51" s="72"/>
      <c r="PR51" s="72"/>
      <c r="PS51" s="72"/>
      <c r="PT51" s="72"/>
      <c r="PU51" s="72"/>
      <c r="PV51" s="72"/>
      <c r="PW51" s="72"/>
      <c r="PX51" s="72"/>
      <c r="PY51" s="72"/>
      <c r="PZ51" s="72"/>
      <c r="QA51" s="72"/>
      <c r="QB51" s="72"/>
      <c r="QC51" s="72"/>
      <c r="QD51" s="72"/>
      <c r="QE51" s="72"/>
      <c r="QF51" s="72"/>
      <c r="QG51" s="72"/>
      <c r="QH51" s="72"/>
      <c r="QI51" s="72"/>
      <c r="QJ51" s="72"/>
      <c r="QK51" s="72"/>
      <c r="QL51" s="72"/>
      <c r="QM51" s="72"/>
      <c r="QN51" s="72"/>
      <c r="QO51" s="72"/>
      <c r="QP51" s="72"/>
      <c r="QQ51" s="72"/>
      <c r="QR51" s="72"/>
      <c r="QS51" s="72"/>
      <c r="QT51" s="72"/>
      <c r="QU51" s="72"/>
      <c r="QV51" s="72"/>
      <c r="QW51" s="72"/>
      <c r="QX51" s="72"/>
      <c r="QY51" s="72"/>
      <c r="QZ51" s="72"/>
      <c r="RA51" s="72"/>
      <c r="RB51" s="72"/>
      <c r="RC51" s="72"/>
      <c r="RD51" s="72"/>
      <c r="RE51" s="72"/>
      <c r="RF51" s="72"/>
      <c r="RG51" s="72"/>
      <c r="RH51" s="72"/>
      <c r="RI51" s="72"/>
      <c r="RJ51" s="72"/>
      <c r="RK51" s="72"/>
      <c r="RL51" s="72"/>
      <c r="RM51" s="72"/>
      <c r="RN51" s="72"/>
      <c r="RO51" s="72"/>
      <c r="RP51" s="72"/>
      <c r="RQ51" s="72"/>
      <c r="RR51" s="72"/>
      <c r="RS51" s="72"/>
      <c r="RT51" s="72"/>
      <c r="RU51" s="72"/>
      <c r="RV51" s="72"/>
      <c r="RW51" s="72"/>
      <c r="RX51" s="72"/>
      <c r="RY51" s="72"/>
      <c r="RZ51" s="72"/>
      <c r="SA51" s="72"/>
      <c r="SB51" s="72"/>
      <c r="SC51" s="72"/>
      <c r="SD51" s="72"/>
      <c r="SE51" s="72"/>
      <c r="SF51" s="72"/>
      <c r="SG51" s="72"/>
      <c r="SH51" s="72"/>
      <c r="SI51" s="72"/>
      <c r="SJ51" s="72"/>
      <c r="SK51" s="72"/>
      <c r="SL51" s="72"/>
      <c r="SM51" s="72"/>
      <c r="SN51" s="72"/>
      <c r="SO51" s="72"/>
      <c r="SP51" s="72"/>
      <c r="SQ51" s="72"/>
      <c r="SR51" s="72"/>
      <c r="SS51" s="72"/>
      <c r="ST51" s="72"/>
      <c r="SU51" s="72"/>
      <c r="SV51" s="72"/>
      <c r="SW51" s="72"/>
      <c r="SX51" s="72"/>
      <c r="SY51" s="72"/>
      <c r="SZ51" s="72"/>
      <c r="TA51" s="72"/>
      <c r="TB51" s="72"/>
      <c r="TC51" s="72"/>
      <c r="TD51" s="72"/>
      <c r="TE51" s="72"/>
      <c r="TF51" s="72"/>
      <c r="TG51" s="72"/>
      <c r="TH51" s="72"/>
      <c r="TI51" s="72"/>
      <c r="TJ51" s="72"/>
      <c r="TK51" s="72"/>
      <c r="TL51" s="72"/>
      <c r="TM51" s="72"/>
      <c r="TN51" s="72"/>
      <c r="TO51" s="72"/>
      <c r="TP51" s="72"/>
      <c r="TQ51" s="72"/>
      <c r="TR51" s="72"/>
      <c r="TS51" s="72"/>
      <c r="TT51" s="72"/>
      <c r="TU51" s="72"/>
      <c r="TV51" s="72"/>
      <c r="TW51" s="72"/>
      <c r="TX51" s="72"/>
      <c r="TY51" s="72"/>
      <c r="TZ51" s="72"/>
      <c r="UA51" s="72"/>
      <c r="UB51" s="72"/>
      <c r="UC51" s="72"/>
      <c r="UD51" s="72"/>
      <c r="UE51" s="72"/>
      <c r="UF51" s="72"/>
      <c r="UG51" s="72"/>
      <c r="UH51" s="72"/>
      <c r="UI51" s="72"/>
      <c r="UJ51" s="72"/>
      <c r="UK51" s="72"/>
      <c r="UL51" s="72"/>
      <c r="UM51" s="72"/>
      <c r="UN51" s="72"/>
      <c r="UO51" s="72"/>
      <c r="UP51" s="72"/>
      <c r="UQ51" s="72"/>
      <c r="UR51" s="72"/>
      <c r="US51" s="72"/>
      <c r="UT51" s="72"/>
      <c r="UU51" s="72"/>
      <c r="UV51" s="72"/>
      <c r="UW51" s="72"/>
      <c r="UX51" s="72"/>
      <c r="UY51" s="72"/>
      <c r="UZ51" s="72"/>
      <c r="VA51" s="72"/>
      <c r="VB51" s="72"/>
      <c r="VC51" s="72"/>
      <c r="VD51" s="72"/>
      <c r="VE51" s="72"/>
      <c r="VF51" s="72"/>
      <c r="VG51" s="72"/>
      <c r="VH51" s="72"/>
      <c r="VI51" s="72"/>
      <c r="VJ51" s="72"/>
      <c r="VK51" s="72"/>
      <c r="VL51" s="72"/>
      <c r="VM51" s="72"/>
      <c r="VN51" s="72"/>
      <c r="VO51" s="72"/>
      <c r="VP51" s="72"/>
      <c r="VQ51" s="72"/>
      <c r="VR51" s="72"/>
      <c r="VS51" s="72"/>
      <c r="VT51" s="72"/>
      <c r="VU51" s="72"/>
      <c r="VV51" s="72"/>
      <c r="VW51" s="72"/>
      <c r="VX51" s="72"/>
      <c r="VY51" s="72"/>
      <c r="VZ51" s="72"/>
      <c r="WA51" s="72"/>
      <c r="WB51" s="72"/>
      <c r="WC51" s="72"/>
      <c r="WD51" s="72"/>
      <c r="WE51" s="72"/>
      <c r="WF51" s="72"/>
      <c r="WG51" s="72"/>
      <c r="WH51" s="72"/>
      <c r="WI51" s="72"/>
      <c r="WJ51" s="72"/>
      <c r="WK51" s="72"/>
      <c r="WL51" s="72"/>
      <c r="WM51" s="72"/>
      <c r="WN51" s="72"/>
      <c r="WO51" s="72"/>
      <c r="WP51" s="72"/>
      <c r="WQ51" s="72"/>
      <c r="WR51" s="72"/>
      <c r="WS51" s="72"/>
      <c r="WT51" s="72"/>
      <c r="WU51" s="72"/>
      <c r="WV51" s="72"/>
      <c r="WW51" s="72"/>
      <c r="WX51" s="72"/>
      <c r="WY51" s="72"/>
      <c r="WZ51" s="72"/>
      <c r="XA51" s="72"/>
      <c r="XB51" s="72"/>
      <c r="XC51" s="72"/>
      <c r="XD51" s="72"/>
      <c r="XE51" s="72"/>
      <c r="XF51" s="72"/>
      <c r="XG51" s="72"/>
      <c r="XH51" s="72"/>
      <c r="XI51" s="72"/>
      <c r="XJ51" s="72"/>
      <c r="XK51" s="72"/>
      <c r="XL51" s="72"/>
      <c r="XM51" s="72"/>
      <c r="XN51" s="72"/>
      <c r="XO51" s="72"/>
      <c r="XP51" s="72"/>
      <c r="XQ51" s="72"/>
      <c r="XR51" s="72"/>
      <c r="XS51" s="72"/>
      <c r="XT51" s="72"/>
      <c r="XU51" s="72"/>
      <c r="XV51" s="72"/>
      <c r="XW51" s="72"/>
      <c r="XX51" s="72"/>
      <c r="XY51" s="72"/>
      <c r="XZ51" s="72"/>
      <c r="YA51" s="72"/>
      <c r="YB51" s="72"/>
      <c r="YC51" s="72"/>
      <c r="YD51" s="72"/>
      <c r="YE51" s="72"/>
      <c r="YF51" s="72"/>
      <c r="YG51" s="72"/>
      <c r="YH51" s="72"/>
      <c r="YI51" s="72"/>
      <c r="YJ51" s="72"/>
      <c r="YK51" s="72"/>
      <c r="YL51" s="72"/>
      <c r="YM51" s="72"/>
      <c r="YN51" s="72"/>
      <c r="YO51" s="72"/>
      <c r="YP51" s="72"/>
      <c r="YQ51" s="72"/>
      <c r="YR51" s="72"/>
      <c r="YS51" s="72"/>
      <c r="YT51" s="72"/>
      <c r="YU51" s="72"/>
      <c r="YV51" s="72"/>
      <c r="YW51" s="72"/>
      <c r="YX51" s="72"/>
      <c r="YY51" s="72"/>
      <c r="YZ51" s="72"/>
      <c r="ZA51" s="72"/>
      <c r="ZB51" s="72"/>
      <c r="ZC51" s="72"/>
      <c r="ZD51" s="72"/>
      <c r="ZE51" s="72"/>
      <c r="ZF51" s="72"/>
      <c r="ZG51" s="72"/>
      <c r="ZH51" s="72"/>
      <c r="ZI51" s="72"/>
      <c r="ZJ51" s="72"/>
      <c r="ZK51" s="72"/>
      <c r="ZL51" s="72"/>
      <c r="ZM51" s="72"/>
      <c r="ZN51" s="72"/>
      <c r="ZO51" s="72"/>
      <c r="ZP51" s="72"/>
      <c r="ZQ51" s="72"/>
      <c r="ZR51" s="72"/>
      <c r="ZS51" s="72"/>
      <c r="ZT51" s="72"/>
      <c r="ZU51" s="72"/>
      <c r="ZV51" s="72"/>
      <c r="ZW51" s="72"/>
      <c r="ZX51" s="72"/>
      <c r="ZY51" s="72"/>
      <c r="ZZ51" s="72"/>
      <c r="AAA51" s="72"/>
      <c r="AAB51" s="72"/>
      <c r="AAC51" s="72"/>
      <c r="AAD51" s="72"/>
      <c r="AAE51" s="72"/>
      <c r="AAF51" s="72"/>
      <c r="AAG51" s="72"/>
      <c r="AAH51" s="72"/>
      <c r="AAI51" s="72"/>
      <c r="AAJ51" s="72"/>
      <c r="AAK51" s="72"/>
      <c r="AAL51" s="72"/>
      <c r="AAM51" s="72"/>
      <c r="AAN51" s="72"/>
      <c r="AAO51" s="72"/>
      <c r="AAP51" s="72"/>
      <c r="AAQ51" s="72"/>
      <c r="AAR51" s="72"/>
      <c r="AAS51" s="72"/>
      <c r="AAT51" s="72"/>
      <c r="AAU51" s="72"/>
      <c r="AAV51" s="72"/>
      <c r="AAW51" s="72"/>
      <c r="AAX51" s="72"/>
      <c r="AAY51" s="72"/>
      <c r="AAZ51" s="72"/>
      <c r="ABA51" s="72"/>
      <c r="ABB51" s="72"/>
      <c r="ABC51" s="72"/>
      <c r="ABD51" s="72"/>
      <c r="ABE51" s="72"/>
      <c r="ABF51" s="72"/>
      <c r="ABG51" s="72"/>
      <c r="ABH51" s="72"/>
      <c r="ABI51" s="72"/>
      <c r="ABJ51" s="72"/>
      <c r="ABK51" s="72"/>
      <c r="ABL51" s="72"/>
      <c r="ABM51" s="72"/>
      <c r="ABN51" s="72"/>
      <c r="ABO51" s="72"/>
      <c r="ABP51" s="72"/>
      <c r="ABQ51" s="72"/>
      <c r="ABR51" s="72"/>
      <c r="ABS51" s="72"/>
      <c r="ABT51" s="72"/>
      <c r="ABU51" s="72"/>
      <c r="ABV51" s="72"/>
      <c r="ABW51" s="72"/>
      <c r="ABX51" s="72"/>
      <c r="ABY51" s="72"/>
      <c r="ABZ51" s="72"/>
      <c r="ACA51" s="72"/>
      <c r="ACB51" s="72"/>
      <c r="ACC51" s="72"/>
      <c r="ACD51" s="72"/>
      <c r="ACE51" s="72"/>
      <c r="ACF51" s="72"/>
      <c r="ACG51" s="72"/>
      <c r="ACH51" s="72"/>
      <c r="ACI51" s="72"/>
      <c r="ACJ51" s="72"/>
      <c r="ACK51" s="72"/>
      <c r="ACL51" s="72"/>
      <c r="ACM51" s="72"/>
      <c r="ACN51" s="72"/>
      <c r="ACO51" s="72"/>
      <c r="ACP51" s="72"/>
      <c r="ACQ51" s="72"/>
      <c r="ACR51" s="72"/>
      <c r="ACS51" s="72"/>
      <c r="ACT51" s="72"/>
      <c r="ACU51" s="72"/>
      <c r="ACV51" s="72"/>
      <c r="ACW51" s="72"/>
      <c r="ACX51" s="72"/>
      <c r="ACY51" s="72"/>
      <c r="ACZ51" s="72"/>
      <c r="ADA51" s="72"/>
      <c r="ADB51" s="72"/>
      <c r="ADC51" s="72"/>
      <c r="ADD51" s="72"/>
      <c r="ADE51" s="72"/>
      <c r="ADF51" s="72"/>
      <c r="ADG51" s="72"/>
      <c r="ADH51" s="72"/>
      <c r="ADI51" s="72"/>
      <c r="ADJ51" s="72"/>
      <c r="ADK51" s="72"/>
      <c r="ADL51" s="72"/>
      <c r="ADM51" s="72"/>
      <c r="ADN51" s="72"/>
      <c r="ADO51" s="72"/>
      <c r="ADP51" s="72"/>
      <c r="ADQ51" s="72"/>
      <c r="ADR51" s="72"/>
      <c r="ADS51" s="72"/>
      <c r="ADT51" s="72"/>
      <c r="ADU51" s="72"/>
      <c r="ADV51" s="72"/>
      <c r="ADW51" s="72"/>
      <c r="ADX51" s="72"/>
      <c r="ADY51" s="72"/>
      <c r="ADZ51" s="72"/>
      <c r="AEA51" s="72"/>
      <c r="AEB51" s="72"/>
      <c r="AEC51" s="72"/>
      <c r="AED51" s="72"/>
      <c r="AEE51" s="72"/>
      <c r="AEF51" s="72"/>
      <c r="AEG51" s="72"/>
      <c r="AEH51" s="72"/>
      <c r="AEI51" s="72"/>
      <c r="AEJ51" s="72"/>
      <c r="AEK51" s="72"/>
      <c r="AEL51" s="72"/>
      <c r="AEM51" s="72"/>
      <c r="AEN51" s="72"/>
      <c r="AEO51" s="72"/>
      <c r="AEP51" s="72"/>
      <c r="AEQ51" s="72"/>
      <c r="AER51" s="72"/>
      <c r="AES51" s="72"/>
      <c r="AET51" s="72"/>
      <c r="AEU51" s="72"/>
      <c r="AEV51" s="72"/>
      <c r="AEW51" s="72"/>
      <c r="AEX51" s="72"/>
      <c r="AEY51" s="72"/>
      <c r="AEZ51" s="72"/>
      <c r="AFA51" s="72"/>
      <c r="AFB51" s="72"/>
      <c r="AFC51" s="72"/>
      <c r="AFD51" s="72"/>
      <c r="AFE51" s="72"/>
      <c r="AFF51" s="72"/>
      <c r="AFG51" s="72"/>
      <c r="AFH51" s="72"/>
      <c r="AFI51" s="72"/>
      <c r="AFJ51" s="72"/>
      <c r="AFK51" s="72"/>
      <c r="AFL51" s="72"/>
      <c r="AFM51" s="72"/>
      <c r="AFN51" s="72"/>
      <c r="AFO51" s="72"/>
      <c r="AFP51" s="72"/>
      <c r="AFQ51" s="72"/>
      <c r="AFR51" s="72"/>
      <c r="AFS51" s="72"/>
      <c r="AFT51" s="72"/>
      <c r="AFU51" s="72"/>
      <c r="AFV51" s="72"/>
      <c r="AFW51" s="72"/>
      <c r="AFX51" s="72"/>
      <c r="AFY51" s="72"/>
      <c r="AFZ51" s="72"/>
      <c r="AGA51" s="72"/>
      <c r="AGB51" s="72"/>
      <c r="AGC51" s="72"/>
      <c r="AGD51" s="72"/>
      <c r="AGE51" s="72"/>
      <c r="AGF51" s="72"/>
      <c r="AGG51" s="72"/>
      <c r="AGH51" s="72"/>
      <c r="AGI51" s="72"/>
      <c r="AGJ51" s="72"/>
      <c r="AGK51" s="72"/>
      <c r="AGL51" s="72"/>
      <c r="AGM51" s="72"/>
      <c r="AGN51" s="72"/>
      <c r="AGO51" s="72"/>
      <c r="AGP51" s="72"/>
      <c r="AGQ51" s="72"/>
      <c r="AGR51" s="72"/>
      <c r="AGS51" s="72"/>
      <c r="AGT51" s="72"/>
      <c r="AGU51" s="72"/>
      <c r="AGV51" s="72"/>
      <c r="AGW51" s="72"/>
      <c r="AGX51" s="72"/>
      <c r="AGY51" s="72"/>
      <c r="AGZ51" s="72"/>
      <c r="AHA51" s="72"/>
      <c r="AHB51" s="72"/>
      <c r="AHC51" s="72"/>
      <c r="AHD51" s="72"/>
      <c r="AHE51" s="72"/>
      <c r="AHF51" s="72"/>
      <c r="AHG51" s="72"/>
      <c r="AHH51" s="72"/>
      <c r="AHI51" s="72"/>
      <c r="AHJ51" s="72"/>
      <c r="AHK51" s="72"/>
      <c r="AHL51" s="72"/>
      <c r="AHM51" s="72"/>
      <c r="AHN51" s="72"/>
      <c r="AHO51" s="72"/>
      <c r="AHP51" s="72"/>
      <c r="AHQ51" s="72"/>
      <c r="AHR51" s="72"/>
      <c r="AHS51" s="72"/>
      <c r="AHT51" s="72"/>
      <c r="AHU51" s="72"/>
      <c r="AHV51" s="72"/>
      <c r="AHW51" s="72"/>
      <c r="AHX51" s="72"/>
      <c r="AHY51" s="72"/>
      <c r="AHZ51" s="72"/>
      <c r="AIA51" s="72"/>
      <c r="AIB51" s="72"/>
      <c r="AIC51" s="72"/>
      <c r="AID51" s="72"/>
      <c r="AIE51" s="72"/>
      <c r="AIF51" s="72"/>
      <c r="AIG51" s="72"/>
      <c r="AIH51" s="72"/>
      <c r="AII51" s="72"/>
      <c r="AIJ51" s="72"/>
      <c r="AIK51" s="72"/>
      <c r="AIL51" s="72"/>
      <c r="AIM51" s="72"/>
      <c r="AIN51" s="72"/>
      <c r="AIO51" s="72"/>
      <c r="AIP51" s="72"/>
      <c r="AIQ51" s="72"/>
      <c r="AIR51" s="72"/>
      <c r="AIS51" s="72"/>
      <c r="AIT51" s="72"/>
      <c r="AIU51" s="72"/>
      <c r="AIV51" s="72"/>
      <c r="AIW51" s="72"/>
      <c r="AIX51" s="72"/>
      <c r="AIY51" s="72"/>
      <c r="AIZ51" s="72"/>
      <c r="AJA51" s="72"/>
      <c r="AJB51" s="72"/>
      <c r="AJC51" s="72"/>
      <c r="AJD51" s="72"/>
      <c r="AJE51" s="72"/>
      <c r="AJF51" s="72"/>
      <c r="AJG51" s="72"/>
      <c r="AJH51" s="72"/>
      <c r="AJI51" s="72"/>
      <c r="AJJ51" s="72"/>
      <c r="AJK51" s="72"/>
      <c r="AJL51" s="72"/>
      <c r="AJM51" s="72"/>
      <c r="AJN51" s="72"/>
      <c r="AJO51" s="72"/>
      <c r="AJP51" s="72"/>
      <c r="AJQ51" s="72"/>
      <c r="AJR51" s="72"/>
      <c r="AJS51" s="72"/>
      <c r="AJT51" s="72"/>
      <c r="AJU51" s="72"/>
      <c r="AJV51" s="72"/>
      <c r="AJW51" s="72"/>
      <c r="AJX51" s="72"/>
      <c r="AJY51" s="72"/>
      <c r="AJZ51" s="72"/>
      <c r="AKA51" s="72"/>
      <c r="AKB51" s="72"/>
      <c r="AKC51" s="72"/>
      <c r="AKD51" s="72"/>
      <c r="AKE51" s="72"/>
      <c r="AKF51" s="72"/>
      <c r="AKG51" s="72"/>
      <c r="AKH51" s="72"/>
      <c r="AKI51" s="72"/>
      <c r="AKJ51" s="72"/>
      <c r="AKK51" s="72"/>
      <c r="AKL51" s="72"/>
      <c r="AKM51" s="72"/>
      <c r="AKN51" s="72"/>
      <c r="AKO51" s="72"/>
      <c r="AKP51" s="72"/>
      <c r="AKQ51" s="72"/>
      <c r="AKR51" s="72"/>
      <c r="AKS51" s="72"/>
      <c r="AKT51" s="72"/>
      <c r="AKU51" s="72"/>
      <c r="AKV51" s="72"/>
      <c r="AKW51" s="72"/>
      <c r="AKX51" s="72"/>
      <c r="AKY51" s="72"/>
      <c r="AKZ51" s="72"/>
      <c r="ALA51" s="72"/>
      <c r="ALB51" s="72"/>
      <c r="ALC51" s="72"/>
      <c r="ALD51" s="72"/>
      <c r="ALE51" s="72"/>
      <c r="ALF51" s="72"/>
      <c r="ALG51" s="72"/>
      <c r="ALH51" s="72"/>
      <c r="ALI51" s="72"/>
      <c r="ALJ51" s="72"/>
      <c r="ALK51" s="72"/>
      <c r="ALL51" s="72"/>
      <c r="ALM51" s="72"/>
      <c r="ALN51" s="72"/>
      <c r="ALO51" s="72"/>
      <c r="ALP51" s="72"/>
      <c r="ALQ51" s="72"/>
      <c r="ALR51" s="72"/>
      <c r="ALS51" s="72"/>
      <c r="ALT51" s="72"/>
      <c r="ALU51" s="72"/>
      <c r="ALV51" s="72"/>
      <c r="ALW51" s="72"/>
      <c r="ALX51" s="72"/>
      <c r="ALY51" s="72"/>
      <c r="ALZ51" s="72"/>
      <c r="AMA51" s="72"/>
      <c r="AMB51" s="72"/>
      <c r="AMC51" s="72"/>
      <c r="AMD51" s="72"/>
      <c r="AME51" s="72"/>
      <c r="AMF51" s="72"/>
      <c r="AMG51" s="72"/>
      <c r="AMH51" s="72"/>
      <c r="AMI51" s="72"/>
    </row>
    <row r="52" spans="1:1023">
      <c r="A52" s="173">
        <v>376</v>
      </c>
      <c r="B52" s="184" t="s">
        <v>32</v>
      </c>
      <c r="C52" s="173">
        <v>200</v>
      </c>
      <c r="D52" s="196"/>
      <c r="E52" s="196"/>
      <c r="F52" s="174">
        <v>11.09</v>
      </c>
      <c r="G52" s="174">
        <v>44.34</v>
      </c>
    </row>
    <row r="53" spans="1:1023">
      <c r="A53" s="173"/>
      <c r="B53" s="184" t="s">
        <v>22</v>
      </c>
      <c r="C53" s="173">
        <v>60</v>
      </c>
      <c r="D53" s="174">
        <v>4.74</v>
      </c>
      <c r="E53" s="185">
        <v>0.6</v>
      </c>
      <c r="F53" s="174">
        <v>28.98</v>
      </c>
      <c r="G53" s="173">
        <v>141</v>
      </c>
    </row>
    <row r="54" spans="1:1023">
      <c r="A54" s="173">
        <v>338</v>
      </c>
      <c r="B54" s="184" t="s">
        <v>217</v>
      </c>
      <c r="C54" s="173">
        <v>100</v>
      </c>
      <c r="D54" s="185">
        <v>0.4</v>
      </c>
      <c r="E54" s="185">
        <v>0.3</v>
      </c>
      <c r="F54" s="185">
        <v>10.3</v>
      </c>
      <c r="G54" s="173">
        <v>47</v>
      </c>
    </row>
    <row r="55" spans="1:1023">
      <c r="A55" s="415" t="s">
        <v>25</v>
      </c>
      <c r="B55" s="415"/>
      <c r="C55" s="164">
        <f>SUM(C50:C54)</f>
        <v>570</v>
      </c>
      <c r="D55" s="174">
        <f>SUM(D50:D54)</f>
        <v>16.88</v>
      </c>
      <c r="E55" s="174">
        <f>SUM(E50:E54)</f>
        <v>28.51</v>
      </c>
      <c r="F55" s="174">
        <f>SUM(F50:F54)</f>
        <v>96.5</v>
      </c>
      <c r="G55" s="174">
        <f>SUM(G50:G54)</f>
        <v>712.31000000000006</v>
      </c>
    </row>
    <row r="56" spans="1:1023">
      <c r="A56" s="415" t="s">
        <v>214</v>
      </c>
      <c r="B56" s="415"/>
      <c r="C56" s="415"/>
      <c r="D56" s="415"/>
      <c r="E56" s="415"/>
      <c r="F56" s="415"/>
      <c r="G56" s="415"/>
    </row>
    <row r="57" spans="1:1023">
      <c r="A57" s="175" t="s">
        <v>129</v>
      </c>
      <c r="B57" s="176" t="s">
        <v>130</v>
      </c>
      <c r="C57" s="175">
        <v>60</v>
      </c>
      <c r="D57" s="177">
        <v>1.01</v>
      </c>
      <c r="E57" s="178">
        <v>4.0999999999999996</v>
      </c>
      <c r="F57" s="177">
        <v>2.98</v>
      </c>
      <c r="G57" s="177">
        <v>53.15</v>
      </c>
    </row>
    <row r="58" spans="1:1023" ht="31.2">
      <c r="A58" s="175" t="s">
        <v>131</v>
      </c>
      <c r="B58" s="176" t="s">
        <v>132</v>
      </c>
      <c r="C58" s="175">
        <v>200</v>
      </c>
      <c r="D58" s="177">
        <v>2.12</v>
      </c>
      <c r="E58" s="178">
        <v>5.3</v>
      </c>
      <c r="F58" s="177">
        <v>14.64</v>
      </c>
      <c r="G58" s="177">
        <v>115.11</v>
      </c>
    </row>
    <row r="59" spans="1:1023">
      <c r="A59" s="175" t="s">
        <v>84</v>
      </c>
      <c r="B59" s="176" t="s">
        <v>133</v>
      </c>
      <c r="C59" s="175">
        <v>90</v>
      </c>
      <c r="D59" s="177">
        <v>13.24</v>
      </c>
      <c r="E59" s="177">
        <v>10.86</v>
      </c>
      <c r="F59" s="178">
        <v>12.6</v>
      </c>
      <c r="G59" s="177">
        <v>201.29</v>
      </c>
    </row>
    <row r="60" spans="1:1023" ht="31.2">
      <c r="A60" s="175">
        <v>487</v>
      </c>
      <c r="B60" s="176" t="s">
        <v>134</v>
      </c>
      <c r="C60" s="175">
        <v>150</v>
      </c>
      <c r="D60" s="177">
        <v>3.17</v>
      </c>
      <c r="E60" s="178">
        <v>3.54</v>
      </c>
      <c r="F60" s="177">
        <v>24.617999999999999</v>
      </c>
      <c r="G60" s="177">
        <v>143.143</v>
      </c>
    </row>
    <row r="61" spans="1:1023">
      <c r="A61" s="175" t="s">
        <v>135</v>
      </c>
      <c r="B61" s="176" t="s">
        <v>136</v>
      </c>
      <c r="C61" s="175">
        <v>200</v>
      </c>
      <c r="D61" s="177">
        <v>0.59</v>
      </c>
      <c r="E61" s="177">
        <v>0.05</v>
      </c>
      <c r="F61" s="177">
        <v>18.579999999999998</v>
      </c>
      <c r="G61" s="177">
        <v>77.94</v>
      </c>
    </row>
    <row r="62" spans="1:1023">
      <c r="A62" s="173"/>
      <c r="B62" s="184" t="s">
        <v>22</v>
      </c>
      <c r="C62" s="173">
        <v>50</v>
      </c>
      <c r="D62" s="174">
        <v>3.95</v>
      </c>
      <c r="E62" s="185">
        <v>0.5</v>
      </c>
      <c r="F62" s="174">
        <v>24.15</v>
      </c>
      <c r="G62" s="185">
        <v>117.5</v>
      </c>
    </row>
    <row r="63" spans="1:1023">
      <c r="A63" s="173"/>
      <c r="B63" s="184" t="s">
        <v>127</v>
      </c>
      <c r="C63" s="173">
        <v>60</v>
      </c>
      <c r="D63" s="174">
        <v>3.96</v>
      </c>
      <c r="E63" s="174">
        <v>0.72</v>
      </c>
      <c r="F63" s="174">
        <v>23.79</v>
      </c>
      <c r="G63" s="185">
        <v>118.8</v>
      </c>
    </row>
    <row r="64" spans="1:1023">
      <c r="A64" s="415" t="s">
        <v>128</v>
      </c>
      <c r="B64" s="415"/>
      <c r="C64" s="164">
        <f>SUM(C57:C63)</f>
        <v>810</v>
      </c>
      <c r="D64" s="174">
        <f>SUM(D57:D63)</f>
        <v>28.04</v>
      </c>
      <c r="E64" s="174">
        <f>SUM(E57:E63)</f>
        <v>25.069999999999997</v>
      </c>
      <c r="F64" s="174">
        <f>SUM(F57:F63)</f>
        <v>121.35799999999998</v>
      </c>
      <c r="G64" s="174">
        <f>SUM(G57:G63)</f>
        <v>826.93299999999999</v>
      </c>
    </row>
    <row r="65" spans="1:7">
      <c r="A65" s="415" t="s">
        <v>215</v>
      </c>
      <c r="B65" s="415"/>
      <c r="C65" s="415"/>
      <c r="D65" s="415"/>
      <c r="E65" s="415"/>
      <c r="F65" s="415"/>
      <c r="G65" s="415"/>
    </row>
    <row r="66" spans="1:7">
      <c r="A66" s="173">
        <v>410</v>
      </c>
      <c r="B66" s="184" t="s">
        <v>79</v>
      </c>
      <c r="C66" s="173">
        <v>75</v>
      </c>
      <c r="D66" s="174">
        <v>9.2200000000000006</v>
      </c>
      <c r="E66" s="174">
        <v>7.29</v>
      </c>
      <c r="F66" s="174">
        <v>27.72</v>
      </c>
      <c r="G66" s="174">
        <v>214.29</v>
      </c>
    </row>
    <row r="67" spans="1:7">
      <c r="A67" s="173">
        <v>378</v>
      </c>
      <c r="B67" s="184" t="s">
        <v>222</v>
      </c>
      <c r="C67" s="173">
        <v>200</v>
      </c>
      <c r="D67" s="174">
        <v>1.61</v>
      </c>
      <c r="E67" s="174">
        <v>1.39</v>
      </c>
      <c r="F67" s="174">
        <v>13.76</v>
      </c>
      <c r="G67" s="174">
        <v>74.34</v>
      </c>
    </row>
    <row r="68" spans="1:7">
      <c r="A68" s="173">
        <v>338</v>
      </c>
      <c r="B68" s="184" t="s">
        <v>230</v>
      </c>
      <c r="C68" s="173">
        <v>100</v>
      </c>
      <c r="D68" s="185">
        <v>0.4</v>
      </c>
      <c r="E68" s="185">
        <v>0.4</v>
      </c>
      <c r="F68" s="185">
        <v>9.8000000000000007</v>
      </c>
      <c r="G68" s="173">
        <v>47</v>
      </c>
    </row>
    <row r="69" spans="1:7">
      <c r="A69" s="415" t="s">
        <v>218</v>
      </c>
      <c r="B69" s="415"/>
      <c r="C69" s="164">
        <v>375</v>
      </c>
      <c r="D69" s="174">
        <v>11.23</v>
      </c>
      <c r="E69" s="174">
        <v>9.08</v>
      </c>
      <c r="F69" s="174">
        <v>51.28</v>
      </c>
      <c r="G69" s="174">
        <v>335.63</v>
      </c>
    </row>
    <row r="70" spans="1:7">
      <c r="A70" s="414" t="s">
        <v>219</v>
      </c>
      <c r="B70" s="414"/>
      <c r="C70" s="414"/>
      <c r="D70" s="414"/>
      <c r="E70" s="414"/>
      <c r="F70" s="414"/>
      <c r="G70" s="414"/>
    </row>
    <row r="71" spans="1:7">
      <c r="A71" s="175" t="s">
        <v>173</v>
      </c>
      <c r="B71" s="176" t="s">
        <v>187</v>
      </c>
      <c r="C71" s="175">
        <v>60</v>
      </c>
      <c r="D71" s="177">
        <v>1.26</v>
      </c>
      <c r="E71" s="177">
        <v>3.11</v>
      </c>
      <c r="F71" s="177">
        <v>4.46</v>
      </c>
      <c r="G71" s="175">
        <v>51</v>
      </c>
    </row>
    <row r="72" spans="1:7">
      <c r="A72" s="165">
        <v>291</v>
      </c>
      <c r="B72" s="166" t="s">
        <v>231</v>
      </c>
      <c r="C72" s="165">
        <v>240</v>
      </c>
      <c r="D72" s="167">
        <v>28.86</v>
      </c>
      <c r="E72" s="167">
        <v>24.81</v>
      </c>
      <c r="F72" s="167">
        <v>40.69</v>
      </c>
      <c r="G72" s="169">
        <v>502.5</v>
      </c>
    </row>
    <row r="73" spans="1:7">
      <c r="A73" s="186">
        <v>376.01</v>
      </c>
      <c r="B73" s="187" t="s">
        <v>232</v>
      </c>
      <c r="C73" s="186">
        <v>200</v>
      </c>
      <c r="D73" s="189">
        <v>0.2</v>
      </c>
      <c r="E73" s="188">
        <v>0.02</v>
      </c>
      <c r="F73" s="188">
        <v>11.05</v>
      </c>
      <c r="G73" s="188">
        <v>45.41</v>
      </c>
    </row>
    <row r="74" spans="1:7">
      <c r="A74" s="186"/>
      <c r="B74" s="187" t="s">
        <v>22</v>
      </c>
      <c r="C74" s="186">
        <v>30</v>
      </c>
      <c r="D74" s="188">
        <v>2.37</v>
      </c>
      <c r="E74" s="189">
        <v>0.3</v>
      </c>
      <c r="F74" s="188">
        <v>14.49</v>
      </c>
      <c r="G74" s="189">
        <v>70.5</v>
      </c>
    </row>
    <row r="75" spans="1:7">
      <c r="A75" s="414" t="s">
        <v>223</v>
      </c>
      <c r="B75" s="414"/>
      <c r="C75" s="190">
        <f>SUM(C71:C74)</f>
        <v>530</v>
      </c>
      <c r="D75" s="188">
        <f>SUM(D71:D74)</f>
        <v>32.69</v>
      </c>
      <c r="E75" s="188">
        <f>SUM(E71:E74)</f>
        <v>28.24</v>
      </c>
      <c r="F75" s="188">
        <f>SUM(F71:F74)</f>
        <v>70.69</v>
      </c>
      <c r="G75" s="188">
        <f>SUM(G71:G74)</f>
        <v>669.41</v>
      </c>
    </row>
    <row r="76" spans="1:7">
      <c r="A76" s="414" t="s">
        <v>224</v>
      </c>
      <c r="B76" s="414"/>
      <c r="C76" s="414"/>
      <c r="D76" s="414"/>
      <c r="E76" s="414"/>
      <c r="F76" s="414"/>
      <c r="G76" s="414"/>
    </row>
    <row r="77" spans="1:7">
      <c r="A77" s="186">
        <v>376.03</v>
      </c>
      <c r="B77" s="187" t="s">
        <v>233</v>
      </c>
      <c r="C77" s="186">
        <v>200</v>
      </c>
      <c r="D77" s="189">
        <v>5.8</v>
      </c>
      <c r="E77" s="186">
        <v>5</v>
      </c>
      <c r="F77" s="186">
        <v>8</v>
      </c>
      <c r="G77" s="186">
        <v>106</v>
      </c>
    </row>
    <row r="78" spans="1:7">
      <c r="A78" s="414" t="s">
        <v>226</v>
      </c>
      <c r="B78" s="414"/>
      <c r="C78" s="190">
        <v>200</v>
      </c>
      <c r="D78" s="188">
        <v>5.8</v>
      </c>
      <c r="E78" s="188">
        <v>5</v>
      </c>
      <c r="F78" s="188">
        <v>8</v>
      </c>
      <c r="G78" s="186">
        <v>106</v>
      </c>
    </row>
    <row r="79" spans="1:7">
      <c r="A79" s="415" t="s">
        <v>227</v>
      </c>
      <c r="B79" s="415"/>
      <c r="C79" s="191">
        <f>C78+C75+C69+C64+C55</f>
        <v>2485</v>
      </c>
      <c r="D79" s="192">
        <f>D78+D75+D69+D64+D55</f>
        <v>94.639999999999986</v>
      </c>
      <c r="E79" s="192">
        <f>E78+E75+E69+E64+E55</f>
        <v>95.899999999999991</v>
      </c>
      <c r="F79" s="192">
        <f>F78+F75+F69+F64+F55</f>
        <v>347.82799999999997</v>
      </c>
      <c r="G79" s="192">
        <f>G78+G75+G69+G64+G55</f>
        <v>2650.2829999999999</v>
      </c>
    </row>
    <row r="80" spans="1:7">
      <c r="A80" s="158"/>
      <c r="B80" s="159"/>
      <c r="C80" s="159"/>
      <c r="D80" s="159"/>
      <c r="E80" s="159"/>
      <c r="F80" s="159"/>
      <c r="G80" s="159"/>
    </row>
    <row r="81" spans="1:7">
      <c r="A81" s="418"/>
      <c r="B81" s="418"/>
      <c r="C81" s="418"/>
      <c r="D81" s="418"/>
      <c r="E81" s="418"/>
      <c r="F81" s="418"/>
      <c r="G81" s="418"/>
    </row>
    <row r="82" spans="1:7">
      <c r="A82" s="160" t="s">
        <v>209</v>
      </c>
      <c r="B82" s="417" t="s">
        <v>234</v>
      </c>
      <c r="C82" s="417"/>
      <c r="D82" s="417"/>
      <c r="E82" s="418"/>
      <c r="F82" s="418"/>
      <c r="G82" s="418"/>
    </row>
    <row r="83" spans="1:7">
      <c r="A83" s="160" t="s">
        <v>211</v>
      </c>
      <c r="B83" s="419">
        <v>1</v>
      </c>
      <c r="C83" s="419"/>
      <c r="D83" s="419"/>
      <c r="E83" s="161"/>
      <c r="F83" s="159"/>
      <c r="G83" s="159"/>
    </row>
    <row r="84" spans="1:7" ht="15.6" customHeight="1">
      <c r="A84" s="420" t="s">
        <v>6</v>
      </c>
      <c r="B84" s="416" t="s">
        <v>7</v>
      </c>
      <c r="C84" s="416" t="s">
        <v>8</v>
      </c>
      <c r="D84" s="416" t="s">
        <v>10</v>
      </c>
      <c r="E84" s="416"/>
      <c r="F84" s="416"/>
      <c r="G84" s="416" t="s">
        <v>11</v>
      </c>
    </row>
    <row r="85" spans="1:7">
      <c r="A85" s="420"/>
      <c r="B85" s="416"/>
      <c r="C85" s="416"/>
      <c r="D85" s="163" t="s">
        <v>12</v>
      </c>
      <c r="E85" s="163" t="s">
        <v>13</v>
      </c>
      <c r="F85" s="163" t="s">
        <v>14</v>
      </c>
      <c r="G85" s="416"/>
    </row>
    <row r="86" spans="1:7">
      <c r="A86" s="164">
        <v>1</v>
      </c>
      <c r="B86" s="164">
        <v>2</v>
      </c>
      <c r="C86" s="164">
        <v>3</v>
      </c>
      <c r="D86" s="164">
        <v>4</v>
      </c>
      <c r="E86" s="164">
        <v>5</v>
      </c>
      <c r="F86" s="164">
        <v>6</v>
      </c>
      <c r="G86" s="164">
        <v>7</v>
      </c>
    </row>
    <row r="87" spans="1:7">
      <c r="A87" s="415" t="s">
        <v>212</v>
      </c>
      <c r="B87" s="415"/>
      <c r="C87" s="415"/>
      <c r="D87" s="415"/>
      <c r="E87" s="415"/>
      <c r="F87" s="415"/>
      <c r="G87" s="415"/>
    </row>
    <row r="88" spans="1:7">
      <c r="A88" s="173">
        <v>15</v>
      </c>
      <c r="B88" s="184" t="s">
        <v>36</v>
      </c>
      <c r="C88" s="173">
        <v>15</v>
      </c>
      <c r="D88" s="185">
        <v>3.9</v>
      </c>
      <c r="E88" s="174">
        <v>3.92</v>
      </c>
      <c r="F88" s="196"/>
      <c r="G88" s="185">
        <v>51.6</v>
      </c>
    </row>
    <row r="89" spans="1:7">
      <c r="A89" s="173">
        <v>16</v>
      </c>
      <c r="B89" s="184" t="s">
        <v>75</v>
      </c>
      <c r="C89" s="173">
        <v>15</v>
      </c>
      <c r="D89" s="174">
        <v>1.94</v>
      </c>
      <c r="E89" s="174">
        <v>3.27</v>
      </c>
      <c r="F89" s="174">
        <v>0.28999999999999998</v>
      </c>
      <c r="G89" s="185">
        <v>38.4</v>
      </c>
    </row>
    <row r="90" spans="1:7" ht="31.2">
      <c r="A90" s="173">
        <v>173</v>
      </c>
      <c r="B90" s="184" t="s">
        <v>95</v>
      </c>
      <c r="C90" s="173">
        <v>150</v>
      </c>
      <c r="D90" s="174">
        <v>5.22</v>
      </c>
      <c r="E90" s="174">
        <v>5.27</v>
      </c>
      <c r="F90" s="174">
        <v>26.01</v>
      </c>
      <c r="G90" s="174">
        <v>174.04</v>
      </c>
    </row>
    <row r="91" spans="1:7">
      <c r="A91" s="173">
        <v>382</v>
      </c>
      <c r="B91" s="184" t="s">
        <v>40</v>
      </c>
      <c r="C91" s="173">
        <v>200</v>
      </c>
      <c r="D91" s="174">
        <v>3.99</v>
      </c>
      <c r="E91" s="174">
        <v>3.17</v>
      </c>
      <c r="F91" s="174">
        <v>16.34</v>
      </c>
      <c r="G91" s="174">
        <v>111.18</v>
      </c>
    </row>
    <row r="92" spans="1:7">
      <c r="A92" s="173"/>
      <c r="B92" s="184" t="s">
        <v>22</v>
      </c>
      <c r="C92" s="173">
        <v>60</v>
      </c>
      <c r="D92" s="174">
        <v>4.74</v>
      </c>
      <c r="E92" s="185">
        <v>0.6</v>
      </c>
      <c r="F92" s="174">
        <v>28.98</v>
      </c>
      <c r="G92" s="173">
        <v>141</v>
      </c>
    </row>
    <row r="93" spans="1:7">
      <c r="A93" s="173">
        <v>338</v>
      </c>
      <c r="B93" s="184" t="s">
        <v>230</v>
      </c>
      <c r="C93" s="173">
        <v>100</v>
      </c>
      <c r="D93" s="185">
        <v>0.4</v>
      </c>
      <c r="E93" s="185">
        <v>0.4</v>
      </c>
      <c r="F93" s="185">
        <v>9.8000000000000007</v>
      </c>
      <c r="G93" s="173">
        <v>47</v>
      </c>
    </row>
    <row r="94" spans="1:7">
      <c r="A94" s="415" t="s">
        <v>25</v>
      </c>
      <c r="B94" s="415"/>
      <c r="C94" s="164">
        <v>540</v>
      </c>
      <c r="D94" s="174">
        <v>20.190000000000001</v>
      </c>
      <c r="E94" s="174">
        <v>16.63</v>
      </c>
      <c r="F94" s="174">
        <v>81.42</v>
      </c>
      <c r="G94" s="174">
        <v>563.22</v>
      </c>
    </row>
    <row r="95" spans="1:7">
      <c r="A95" s="415" t="s">
        <v>214</v>
      </c>
      <c r="B95" s="415"/>
      <c r="C95" s="415"/>
      <c r="D95" s="415"/>
      <c r="E95" s="415"/>
      <c r="F95" s="415"/>
      <c r="G95" s="415"/>
    </row>
    <row r="96" spans="1:7">
      <c r="A96" s="175" t="s">
        <v>137</v>
      </c>
      <c r="B96" s="176" t="s">
        <v>138</v>
      </c>
      <c r="C96" s="175">
        <v>60</v>
      </c>
      <c r="D96" s="178">
        <v>1.1000000000000001</v>
      </c>
      <c r="E96" s="177">
        <v>5.15</v>
      </c>
      <c r="F96" s="177">
        <v>7.67</v>
      </c>
      <c r="G96" s="177">
        <v>81.709999999999994</v>
      </c>
    </row>
    <row r="97" spans="1:256" s="73" customFormat="1" ht="28.35" customHeight="1">
      <c r="A97" s="125" t="s">
        <v>139</v>
      </c>
      <c r="B97" s="197" t="s">
        <v>140</v>
      </c>
      <c r="C97" s="127">
        <v>200</v>
      </c>
      <c r="D97" s="178">
        <v>4.7</v>
      </c>
      <c r="E97" s="177">
        <v>4.3</v>
      </c>
      <c r="F97" s="177">
        <v>15.42</v>
      </c>
      <c r="G97" s="178">
        <v>102.7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  <c r="IV97" s="72"/>
    </row>
    <row r="98" spans="1:256">
      <c r="A98" s="177" t="s">
        <v>141</v>
      </c>
      <c r="B98" s="176" t="s">
        <v>142</v>
      </c>
      <c r="C98" s="175">
        <v>200</v>
      </c>
      <c r="D98" s="177">
        <v>26.19</v>
      </c>
      <c r="E98" s="177">
        <v>13.39</v>
      </c>
      <c r="F98" s="177">
        <v>35.82</v>
      </c>
      <c r="G98" s="177">
        <v>348.98</v>
      </c>
    </row>
    <row r="99" spans="1:256">
      <c r="A99" s="175" t="s">
        <v>125</v>
      </c>
      <c r="B99" s="176" t="s">
        <v>143</v>
      </c>
      <c r="C99" s="175">
        <v>200</v>
      </c>
      <c r="D99" s="177">
        <v>0.16</v>
      </c>
      <c r="E99" s="177">
        <v>0.04</v>
      </c>
      <c r="F99" s="177">
        <v>15.42</v>
      </c>
      <c r="G99" s="178">
        <v>63.6</v>
      </c>
    </row>
    <row r="100" spans="1:256">
      <c r="A100" s="173"/>
      <c r="B100" s="184" t="s">
        <v>22</v>
      </c>
      <c r="C100" s="173">
        <v>50</v>
      </c>
      <c r="D100" s="174">
        <v>3.95</v>
      </c>
      <c r="E100" s="185">
        <v>0.5</v>
      </c>
      <c r="F100" s="174">
        <v>24.15</v>
      </c>
      <c r="G100" s="185">
        <v>117.5</v>
      </c>
    </row>
    <row r="101" spans="1:256">
      <c r="A101" s="173"/>
      <c r="B101" s="184" t="s">
        <v>127</v>
      </c>
      <c r="C101" s="173">
        <v>60</v>
      </c>
      <c r="D101" s="174">
        <v>3.96</v>
      </c>
      <c r="E101" s="174">
        <v>0.72</v>
      </c>
      <c r="F101" s="174">
        <v>23.79</v>
      </c>
      <c r="G101" s="185">
        <v>118.8</v>
      </c>
    </row>
    <row r="102" spans="1:256">
      <c r="A102" s="415" t="s">
        <v>128</v>
      </c>
      <c r="B102" s="415"/>
      <c r="C102" s="164">
        <v>770</v>
      </c>
      <c r="D102" s="174">
        <f>SUM(D96:D101)</f>
        <v>40.06</v>
      </c>
      <c r="E102" s="174">
        <f>SUM(E96:E101)</f>
        <v>24.099999999999998</v>
      </c>
      <c r="F102" s="174">
        <f>SUM(F96:F101)</f>
        <v>122.26999999999998</v>
      </c>
      <c r="G102" s="174">
        <f>SUM(G96:G101)</f>
        <v>833.29</v>
      </c>
    </row>
    <row r="103" spans="1:256">
      <c r="A103" s="415" t="s">
        <v>215</v>
      </c>
      <c r="B103" s="415"/>
      <c r="C103" s="415"/>
      <c r="D103" s="415"/>
      <c r="E103" s="415"/>
      <c r="F103" s="415"/>
      <c r="G103" s="415"/>
    </row>
    <row r="104" spans="1:256" ht="28.35" customHeight="1">
      <c r="A104" s="173">
        <v>486</v>
      </c>
      <c r="B104" s="184" t="s">
        <v>96</v>
      </c>
      <c r="C104" s="173">
        <v>100</v>
      </c>
      <c r="D104" s="174">
        <v>7.63</v>
      </c>
      <c r="E104" s="174">
        <v>8.16</v>
      </c>
      <c r="F104" s="174">
        <v>31.26</v>
      </c>
      <c r="G104" s="174">
        <v>232.42</v>
      </c>
    </row>
    <row r="105" spans="1:256">
      <c r="A105" s="173">
        <v>377</v>
      </c>
      <c r="B105" s="184" t="s">
        <v>21</v>
      </c>
      <c r="C105" s="173">
        <v>200</v>
      </c>
      <c r="D105" s="174">
        <v>0.06</v>
      </c>
      <c r="E105" s="174">
        <v>0.01</v>
      </c>
      <c r="F105" s="174">
        <v>11.19</v>
      </c>
      <c r="G105" s="174">
        <v>46.28</v>
      </c>
    </row>
    <row r="106" spans="1:256">
      <c r="A106" s="173">
        <v>338</v>
      </c>
      <c r="B106" s="184" t="s">
        <v>217</v>
      </c>
      <c r="C106" s="173">
        <v>100</v>
      </c>
      <c r="D106" s="185">
        <v>0.4</v>
      </c>
      <c r="E106" s="185">
        <v>0.3</v>
      </c>
      <c r="F106" s="185">
        <v>10.3</v>
      </c>
      <c r="G106" s="173">
        <v>47</v>
      </c>
    </row>
    <row r="107" spans="1:256">
      <c r="A107" s="415" t="s">
        <v>218</v>
      </c>
      <c r="B107" s="415"/>
      <c r="C107" s="164">
        <v>400</v>
      </c>
      <c r="D107" s="174">
        <v>8.09</v>
      </c>
      <c r="E107" s="174">
        <v>8.4700000000000006</v>
      </c>
      <c r="F107" s="174">
        <v>52.75</v>
      </c>
      <c r="G107" s="185">
        <v>325.7</v>
      </c>
    </row>
    <row r="108" spans="1:256">
      <c r="A108" s="414" t="s">
        <v>219</v>
      </c>
      <c r="B108" s="414"/>
      <c r="C108" s="414"/>
      <c r="D108" s="414"/>
      <c r="E108" s="414"/>
      <c r="F108" s="414"/>
      <c r="G108" s="414"/>
    </row>
    <row r="109" spans="1:256">
      <c r="A109" s="125" t="s">
        <v>144</v>
      </c>
      <c r="B109" s="33" t="s">
        <v>145</v>
      </c>
      <c r="C109" s="127">
        <v>60</v>
      </c>
      <c r="D109" s="128">
        <v>1.66</v>
      </c>
      <c r="E109" s="128">
        <v>4.5</v>
      </c>
      <c r="F109" s="128">
        <v>7.01</v>
      </c>
      <c r="G109" s="128">
        <f>F109*4+E109*9+D109*4</f>
        <v>75.179999999999993</v>
      </c>
    </row>
    <row r="110" spans="1:256">
      <c r="A110" s="186">
        <v>211</v>
      </c>
      <c r="B110" s="187" t="s">
        <v>235</v>
      </c>
      <c r="C110" s="186">
        <v>200</v>
      </c>
      <c r="D110" s="188">
        <v>18.41</v>
      </c>
      <c r="E110" s="188">
        <v>16.28</v>
      </c>
      <c r="F110" s="188">
        <v>3.82</v>
      </c>
      <c r="G110" s="188">
        <v>236.66</v>
      </c>
    </row>
    <row r="111" spans="1:256">
      <c r="A111" s="186">
        <v>377</v>
      </c>
      <c r="B111" s="187" t="s">
        <v>21</v>
      </c>
      <c r="C111" s="186">
        <v>200</v>
      </c>
      <c r="D111" s="188">
        <v>0.06</v>
      </c>
      <c r="E111" s="188">
        <v>0.01</v>
      </c>
      <c r="F111" s="188">
        <v>11.19</v>
      </c>
      <c r="G111" s="188">
        <v>46.28</v>
      </c>
    </row>
    <row r="112" spans="1:256">
      <c r="A112" s="186"/>
      <c r="B112" s="187" t="s">
        <v>22</v>
      </c>
      <c r="C112" s="186">
        <v>40</v>
      </c>
      <c r="D112" s="188">
        <v>3.16</v>
      </c>
      <c r="E112" s="189">
        <v>0.4</v>
      </c>
      <c r="F112" s="188">
        <v>19.32</v>
      </c>
      <c r="G112" s="186">
        <v>94</v>
      </c>
    </row>
    <row r="113" spans="1:7">
      <c r="A113" s="414" t="s">
        <v>223</v>
      </c>
      <c r="B113" s="414"/>
      <c r="C113" s="190">
        <v>500</v>
      </c>
      <c r="D113" s="188">
        <v>22.41</v>
      </c>
      <c r="E113" s="188">
        <v>18.75</v>
      </c>
      <c r="F113" s="188">
        <v>38.47</v>
      </c>
      <c r="G113" s="188">
        <v>415.92</v>
      </c>
    </row>
    <row r="114" spans="1:7">
      <c r="A114" s="414" t="s">
        <v>224</v>
      </c>
      <c r="B114" s="414"/>
      <c r="C114" s="414"/>
      <c r="D114" s="414"/>
      <c r="E114" s="414"/>
      <c r="F114" s="414"/>
      <c r="G114" s="414"/>
    </row>
    <row r="115" spans="1:7">
      <c r="A115" s="186">
        <v>376.02</v>
      </c>
      <c r="B115" s="187" t="s">
        <v>236</v>
      </c>
      <c r="C115" s="186">
        <v>200</v>
      </c>
      <c r="D115" s="189">
        <v>5.8</v>
      </c>
      <c r="E115" s="186">
        <v>5</v>
      </c>
      <c r="F115" s="189">
        <v>9.6</v>
      </c>
      <c r="G115" s="186">
        <v>108</v>
      </c>
    </row>
    <row r="116" spans="1:7">
      <c r="A116" s="414" t="s">
        <v>226</v>
      </c>
      <c r="B116" s="414"/>
      <c r="C116" s="190">
        <v>200</v>
      </c>
      <c r="D116" s="188">
        <v>5.8</v>
      </c>
      <c r="E116" s="188">
        <v>5</v>
      </c>
      <c r="F116" s="188">
        <v>9.6</v>
      </c>
      <c r="G116" s="186">
        <v>108</v>
      </c>
    </row>
    <row r="117" spans="1:7">
      <c r="A117" s="415" t="s">
        <v>227</v>
      </c>
      <c r="B117" s="415"/>
      <c r="C117" s="191">
        <f>C116+C113+C107+C102+C94</f>
        <v>2410</v>
      </c>
      <c r="D117" s="192">
        <f>D116+D113+D107+D102+D94</f>
        <v>96.55</v>
      </c>
      <c r="E117" s="192">
        <f>E116+E113+E107+E102+E94</f>
        <v>72.949999999999989</v>
      </c>
      <c r="F117" s="192">
        <f>F116+F113+F107+F102+F94</f>
        <v>304.51</v>
      </c>
      <c r="G117" s="192">
        <f>G116+G113+G107+G102+G94</f>
        <v>2246.13</v>
      </c>
    </row>
    <row r="118" spans="1:7">
      <c r="A118" s="158"/>
      <c r="B118" s="159"/>
      <c r="C118" s="159"/>
      <c r="D118" s="159"/>
      <c r="E118" s="159"/>
      <c r="F118" s="159"/>
      <c r="G118" s="159"/>
    </row>
    <row r="119" spans="1:7">
      <c r="A119" s="418"/>
      <c r="B119" s="418"/>
      <c r="C119" s="418"/>
      <c r="D119" s="418"/>
      <c r="E119" s="418"/>
      <c r="F119" s="418"/>
      <c r="G119" s="418"/>
    </row>
    <row r="120" spans="1:7">
      <c r="A120" s="160" t="s">
        <v>209</v>
      </c>
      <c r="B120" s="417" t="s">
        <v>237</v>
      </c>
      <c r="C120" s="417"/>
      <c r="D120" s="417"/>
      <c r="E120" s="418"/>
      <c r="F120" s="418"/>
      <c r="G120" s="418"/>
    </row>
    <row r="121" spans="1:7">
      <c r="A121" s="160" t="s">
        <v>211</v>
      </c>
      <c r="B121" s="419">
        <v>1</v>
      </c>
      <c r="C121" s="419"/>
      <c r="D121" s="419"/>
      <c r="E121" s="161"/>
      <c r="F121" s="159"/>
      <c r="G121" s="159"/>
    </row>
    <row r="122" spans="1:7" ht="15.6" customHeight="1">
      <c r="A122" s="420" t="s">
        <v>6</v>
      </c>
      <c r="B122" s="416" t="s">
        <v>7</v>
      </c>
      <c r="C122" s="416" t="s">
        <v>8</v>
      </c>
      <c r="D122" s="416" t="s">
        <v>10</v>
      </c>
      <c r="E122" s="416"/>
      <c r="F122" s="416"/>
      <c r="G122" s="416" t="s">
        <v>11</v>
      </c>
    </row>
    <row r="123" spans="1:7">
      <c r="A123" s="420"/>
      <c r="B123" s="416"/>
      <c r="C123" s="416"/>
      <c r="D123" s="163" t="s">
        <v>12</v>
      </c>
      <c r="E123" s="163" t="s">
        <v>13</v>
      </c>
      <c r="F123" s="163" t="s">
        <v>14</v>
      </c>
      <c r="G123" s="416"/>
    </row>
    <row r="124" spans="1:7">
      <c r="A124" s="164">
        <v>1</v>
      </c>
      <c r="B124" s="164">
        <v>2</v>
      </c>
      <c r="C124" s="164">
        <v>3</v>
      </c>
      <c r="D124" s="164">
        <v>4</v>
      </c>
      <c r="E124" s="164">
        <v>5</v>
      </c>
      <c r="F124" s="164">
        <v>6</v>
      </c>
      <c r="G124" s="164">
        <v>7</v>
      </c>
    </row>
    <row r="125" spans="1:7">
      <c r="A125" s="415" t="s">
        <v>212</v>
      </c>
      <c r="B125" s="415"/>
      <c r="C125" s="415"/>
      <c r="D125" s="415"/>
      <c r="E125" s="415"/>
      <c r="F125" s="415"/>
      <c r="G125" s="415"/>
    </row>
    <row r="126" spans="1:7">
      <c r="A126" s="165">
        <v>15</v>
      </c>
      <c r="B126" s="166" t="s">
        <v>36</v>
      </c>
      <c r="C126" s="165">
        <v>15</v>
      </c>
      <c r="D126" s="169">
        <v>3.9</v>
      </c>
      <c r="E126" s="167">
        <v>3.92</v>
      </c>
      <c r="F126" s="168"/>
      <c r="G126" s="169">
        <v>51.6</v>
      </c>
    </row>
    <row r="127" spans="1:7">
      <c r="A127" s="173">
        <v>14</v>
      </c>
      <c r="B127" s="184" t="s">
        <v>28</v>
      </c>
      <c r="C127" s="173">
        <v>10</v>
      </c>
      <c r="D127" s="174">
        <v>0.08</v>
      </c>
      <c r="E127" s="174">
        <v>7.25</v>
      </c>
      <c r="F127" s="174">
        <v>0.13</v>
      </c>
      <c r="G127" s="174">
        <v>66.09</v>
      </c>
    </row>
    <row r="128" spans="1:7" ht="30.6" customHeight="1">
      <c r="A128" s="165">
        <v>173.05</v>
      </c>
      <c r="B128" s="166" t="s">
        <v>82</v>
      </c>
      <c r="C128" s="165">
        <v>150</v>
      </c>
      <c r="D128" s="167">
        <v>6.23</v>
      </c>
      <c r="E128" s="167">
        <v>7.79</v>
      </c>
      <c r="F128" s="167">
        <v>44.82</v>
      </c>
      <c r="G128" s="167">
        <v>274.38</v>
      </c>
    </row>
    <row r="129" spans="1:7">
      <c r="A129" s="165">
        <v>377</v>
      </c>
      <c r="B129" s="166" t="s">
        <v>21</v>
      </c>
      <c r="C129" s="165">
        <v>200</v>
      </c>
      <c r="D129" s="167">
        <v>0.06</v>
      </c>
      <c r="E129" s="167">
        <v>0.01</v>
      </c>
      <c r="F129" s="167">
        <v>11.19</v>
      </c>
      <c r="G129" s="167">
        <v>46.28</v>
      </c>
    </row>
    <row r="130" spans="1:7">
      <c r="A130" s="165"/>
      <c r="B130" s="166" t="s">
        <v>22</v>
      </c>
      <c r="C130" s="165">
        <v>60</v>
      </c>
      <c r="D130" s="167">
        <v>4.74</v>
      </c>
      <c r="E130" s="169">
        <v>0.6</v>
      </c>
      <c r="F130" s="167">
        <v>28.98</v>
      </c>
      <c r="G130" s="165">
        <v>141</v>
      </c>
    </row>
    <row r="131" spans="1:7">
      <c r="A131" s="415" t="s">
        <v>25</v>
      </c>
      <c r="B131" s="415"/>
      <c r="C131" s="164">
        <v>600</v>
      </c>
      <c r="D131" s="174">
        <f>SUM(D126:D130)</f>
        <v>15.010000000000002</v>
      </c>
      <c r="E131" s="174">
        <f>SUM(E126:E130)</f>
        <v>19.570000000000004</v>
      </c>
      <c r="F131" s="174">
        <f>SUM(F126:F130)</f>
        <v>85.12</v>
      </c>
      <c r="G131" s="174">
        <f>SUM(G126:G130)</f>
        <v>579.35</v>
      </c>
    </row>
    <row r="132" spans="1:7">
      <c r="A132" s="415" t="s">
        <v>214</v>
      </c>
      <c r="B132" s="415"/>
      <c r="C132" s="415"/>
      <c r="D132" s="415"/>
      <c r="E132" s="415"/>
      <c r="F132" s="415"/>
      <c r="G132" s="415"/>
    </row>
    <row r="133" spans="1:7" ht="31.2" customHeight="1">
      <c r="A133" s="125" t="s">
        <v>144</v>
      </c>
      <c r="B133" s="33" t="s">
        <v>145</v>
      </c>
      <c r="C133" s="127">
        <v>60</v>
      </c>
      <c r="D133" s="128">
        <v>1.66</v>
      </c>
      <c r="E133" s="128">
        <v>4.5</v>
      </c>
      <c r="F133" s="128">
        <v>7.01</v>
      </c>
      <c r="G133" s="128">
        <f>F133*4+E133*9+D133*4</f>
        <v>75.179999999999993</v>
      </c>
    </row>
    <row r="134" spans="1:7" ht="31.2">
      <c r="A134" s="175" t="s">
        <v>146</v>
      </c>
      <c r="B134" s="176" t="s">
        <v>147</v>
      </c>
      <c r="C134" s="175">
        <v>200</v>
      </c>
      <c r="D134" s="178">
        <v>4.7</v>
      </c>
      <c r="E134" s="177">
        <v>2.44</v>
      </c>
      <c r="F134" s="177">
        <v>15.42</v>
      </c>
      <c r="G134" s="178">
        <v>102.7</v>
      </c>
    </row>
    <row r="135" spans="1:7" ht="31.2">
      <c r="A135" s="179" t="s">
        <v>42</v>
      </c>
      <c r="B135" s="181" t="s">
        <v>148</v>
      </c>
      <c r="C135" s="182">
        <v>120</v>
      </c>
      <c r="D135" s="179">
        <v>10.7</v>
      </c>
      <c r="E135" s="179">
        <v>11.6</v>
      </c>
      <c r="F135" s="179">
        <v>12.88</v>
      </c>
      <c r="G135" s="179">
        <f>F135*4+E135*9+D135*4</f>
        <v>198.71999999999997</v>
      </c>
    </row>
    <row r="136" spans="1:7">
      <c r="A136" s="198" t="s">
        <v>45</v>
      </c>
      <c r="B136" s="199" t="s">
        <v>46</v>
      </c>
      <c r="C136" s="200">
        <v>150</v>
      </c>
      <c r="D136" s="198">
        <v>4.3499999999999996</v>
      </c>
      <c r="E136" s="198">
        <v>6.32</v>
      </c>
      <c r="F136" s="198">
        <v>29.69</v>
      </c>
      <c r="G136" s="201">
        <f>F136*4+E136*9+D136*4</f>
        <v>193.04000000000002</v>
      </c>
    </row>
    <row r="137" spans="1:7">
      <c r="A137" s="177" t="s">
        <v>125</v>
      </c>
      <c r="B137" s="176" t="s">
        <v>126</v>
      </c>
      <c r="C137" s="175">
        <v>200</v>
      </c>
      <c r="D137" s="177">
        <v>0.16</v>
      </c>
      <c r="E137" s="177">
        <v>0.16</v>
      </c>
      <c r="F137" s="178">
        <v>14.9</v>
      </c>
      <c r="G137" s="177">
        <v>62.69</v>
      </c>
    </row>
    <row r="138" spans="1:7">
      <c r="A138" s="173"/>
      <c r="B138" s="184" t="s">
        <v>22</v>
      </c>
      <c r="C138" s="173">
        <v>50</v>
      </c>
      <c r="D138" s="174">
        <v>3.95</v>
      </c>
      <c r="E138" s="185">
        <v>0.5</v>
      </c>
      <c r="F138" s="174">
        <v>24.15</v>
      </c>
      <c r="G138" s="185">
        <v>117.5</v>
      </c>
    </row>
    <row r="139" spans="1:7">
      <c r="A139" s="173"/>
      <c r="B139" s="184" t="s">
        <v>127</v>
      </c>
      <c r="C139" s="173">
        <v>60</v>
      </c>
      <c r="D139" s="174">
        <v>3.96</v>
      </c>
      <c r="E139" s="174">
        <v>0.72</v>
      </c>
      <c r="F139" s="174">
        <v>23.79</v>
      </c>
      <c r="G139" s="185">
        <v>118.8</v>
      </c>
    </row>
    <row r="140" spans="1:7">
      <c r="A140" s="415" t="s">
        <v>128</v>
      </c>
      <c r="B140" s="415"/>
      <c r="C140" s="164">
        <v>840</v>
      </c>
      <c r="D140" s="174">
        <f>SUM(D133:D139)</f>
        <v>29.479999999999997</v>
      </c>
      <c r="E140" s="174">
        <f>SUM(E133:E139)</f>
        <v>26.24</v>
      </c>
      <c r="F140" s="174">
        <f>SUM(F133:F139)</f>
        <v>127.84</v>
      </c>
      <c r="G140" s="174">
        <f>SUM(G133:G139)</f>
        <v>868.62999999999988</v>
      </c>
    </row>
    <row r="141" spans="1:7">
      <c r="A141" s="415" t="s">
        <v>215</v>
      </c>
      <c r="B141" s="415"/>
      <c r="C141" s="415"/>
      <c r="D141" s="415"/>
      <c r="E141" s="415"/>
      <c r="F141" s="415"/>
      <c r="G141" s="415"/>
    </row>
    <row r="142" spans="1:7">
      <c r="A142" s="173">
        <v>421</v>
      </c>
      <c r="B142" s="184" t="s">
        <v>238</v>
      </c>
      <c r="C142" s="173">
        <v>75</v>
      </c>
      <c r="D142" s="174">
        <v>7.64</v>
      </c>
      <c r="E142" s="174">
        <v>9.69</v>
      </c>
      <c r="F142" s="174">
        <v>32.28</v>
      </c>
      <c r="G142" s="174">
        <v>247.41</v>
      </c>
    </row>
    <row r="143" spans="1:7">
      <c r="A143" s="173">
        <v>382</v>
      </c>
      <c r="B143" s="184" t="s">
        <v>40</v>
      </c>
      <c r="C143" s="173">
        <v>200</v>
      </c>
      <c r="D143" s="174">
        <v>3.99</v>
      </c>
      <c r="E143" s="174">
        <v>3.17</v>
      </c>
      <c r="F143" s="174">
        <v>16.34</v>
      </c>
      <c r="G143" s="174">
        <v>111.18</v>
      </c>
    </row>
    <row r="144" spans="1:7">
      <c r="A144" s="173">
        <v>338</v>
      </c>
      <c r="B144" s="184" t="s">
        <v>230</v>
      </c>
      <c r="C144" s="173">
        <v>100</v>
      </c>
      <c r="D144" s="185">
        <v>0.4</v>
      </c>
      <c r="E144" s="185">
        <v>0.4</v>
      </c>
      <c r="F144" s="185">
        <v>9.8000000000000007</v>
      </c>
      <c r="G144" s="173">
        <v>47</v>
      </c>
    </row>
    <row r="145" spans="1:1023">
      <c r="A145" s="415" t="s">
        <v>218</v>
      </c>
      <c r="B145" s="415"/>
      <c r="C145" s="164">
        <v>375</v>
      </c>
      <c r="D145" s="174">
        <v>12.03</v>
      </c>
      <c r="E145" s="174">
        <v>13.26</v>
      </c>
      <c r="F145" s="174">
        <v>58.42</v>
      </c>
      <c r="G145" s="174">
        <v>405.59</v>
      </c>
    </row>
    <row r="146" spans="1:1023">
      <c r="A146" s="414" t="s">
        <v>219</v>
      </c>
      <c r="B146" s="414"/>
      <c r="C146" s="414"/>
      <c r="D146" s="414"/>
      <c r="E146" s="414"/>
      <c r="F146" s="414"/>
      <c r="G146" s="414"/>
    </row>
    <row r="147" spans="1:1023">
      <c r="A147" s="186">
        <v>67</v>
      </c>
      <c r="B147" s="187" t="s">
        <v>170</v>
      </c>
      <c r="C147" s="186">
        <v>60</v>
      </c>
      <c r="D147" s="188">
        <v>1.05</v>
      </c>
      <c r="E147" s="188">
        <v>5.12</v>
      </c>
      <c r="F147" s="188">
        <v>5.64</v>
      </c>
      <c r="G147" s="188">
        <v>73.319999999999993</v>
      </c>
    </row>
    <row r="148" spans="1:1023">
      <c r="A148" s="186">
        <v>245.17</v>
      </c>
      <c r="B148" s="187" t="s">
        <v>239</v>
      </c>
      <c r="C148" s="186">
        <v>90</v>
      </c>
      <c r="D148" s="188">
        <v>14.12</v>
      </c>
      <c r="E148" s="188">
        <v>12.22</v>
      </c>
      <c r="F148" s="188">
        <v>5.43</v>
      </c>
      <c r="G148" s="188">
        <v>186.01</v>
      </c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202"/>
      <c r="CN148" s="202"/>
      <c r="CO148" s="202"/>
      <c r="CP148" s="202"/>
      <c r="CQ148" s="202"/>
      <c r="CR148" s="202"/>
      <c r="CS148" s="202"/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2"/>
      <c r="DF148" s="202"/>
      <c r="DG148" s="202"/>
      <c r="DH148" s="202"/>
      <c r="DI148" s="202"/>
      <c r="DJ148" s="202"/>
      <c r="DK148" s="202"/>
      <c r="DL148" s="202"/>
      <c r="DM148" s="202"/>
      <c r="DN148" s="202"/>
      <c r="DO148" s="202"/>
      <c r="DP148" s="202"/>
      <c r="DQ148" s="202"/>
      <c r="DR148" s="202"/>
      <c r="DS148" s="202"/>
      <c r="DT148" s="202"/>
      <c r="DU148" s="202"/>
      <c r="DV148" s="202"/>
      <c r="DW148" s="202"/>
      <c r="DX148" s="202"/>
      <c r="DY148" s="202"/>
      <c r="DZ148" s="202"/>
      <c r="EA148" s="202"/>
      <c r="EB148" s="202"/>
      <c r="EC148" s="202"/>
      <c r="ED148" s="202"/>
      <c r="EE148" s="202"/>
      <c r="EF148" s="202"/>
      <c r="EG148" s="202"/>
      <c r="EH148" s="202"/>
      <c r="EI148" s="202"/>
      <c r="EJ148" s="202"/>
      <c r="EK148" s="202"/>
      <c r="EL148" s="202"/>
      <c r="EM148" s="202"/>
      <c r="EN148" s="202"/>
      <c r="EO148" s="202"/>
      <c r="EP148" s="202"/>
      <c r="EQ148" s="202"/>
      <c r="ER148" s="202"/>
      <c r="ES148" s="202"/>
      <c r="ET148" s="202"/>
      <c r="EU148" s="202"/>
      <c r="EV148" s="202"/>
      <c r="EW148" s="202"/>
      <c r="EX148" s="202"/>
      <c r="EY148" s="202"/>
      <c r="EZ148" s="202"/>
      <c r="FA148" s="202"/>
      <c r="FB148" s="202"/>
      <c r="FC148" s="202"/>
      <c r="FD148" s="202"/>
      <c r="FE148" s="202"/>
      <c r="FF148" s="202"/>
      <c r="FG148" s="202"/>
      <c r="FH148" s="202"/>
      <c r="FI148" s="202"/>
      <c r="FJ148" s="202"/>
      <c r="FK148" s="202"/>
      <c r="FL148" s="202"/>
      <c r="FM148" s="202"/>
      <c r="FN148" s="202"/>
      <c r="FO148" s="202"/>
      <c r="FP148" s="202"/>
      <c r="FQ148" s="202"/>
      <c r="FR148" s="202"/>
      <c r="FS148" s="202"/>
      <c r="FT148" s="202"/>
      <c r="FU148" s="202"/>
      <c r="FV148" s="202"/>
      <c r="FW148" s="202"/>
      <c r="FX148" s="202"/>
      <c r="FY148" s="202"/>
      <c r="FZ148" s="202"/>
      <c r="GA148" s="202"/>
      <c r="GB148" s="202"/>
      <c r="GC148" s="202"/>
      <c r="GD148" s="202"/>
      <c r="GE148" s="202"/>
      <c r="GF148" s="202"/>
      <c r="GG148" s="202"/>
      <c r="GH148" s="202"/>
      <c r="GI148" s="202"/>
      <c r="GJ148" s="202"/>
      <c r="GK148" s="202"/>
      <c r="GL148" s="202"/>
      <c r="GM148" s="202"/>
      <c r="GN148" s="202"/>
      <c r="GO148" s="202"/>
      <c r="GP148" s="202"/>
      <c r="GQ148" s="202"/>
      <c r="GR148" s="202"/>
      <c r="GS148" s="202"/>
      <c r="GT148" s="202"/>
      <c r="GU148" s="202"/>
      <c r="GV148" s="202"/>
      <c r="GW148" s="202"/>
      <c r="GX148" s="202"/>
      <c r="GY148" s="202"/>
      <c r="GZ148" s="202"/>
      <c r="HA148" s="202"/>
      <c r="HB148" s="202"/>
      <c r="HC148" s="202"/>
      <c r="HD148" s="202"/>
      <c r="HE148" s="202"/>
      <c r="HF148" s="202"/>
      <c r="HG148" s="202"/>
      <c r="HH148" s="202"/>
      <c r="HI148" s="202"/>
      <c r="HJ148" s="202"/>
      <c r="HK148" s="202"/>
      <c r="HL148" s="202"/>
      <c r="HM148" s="202"/>
      <c r="HN148" s="202"/>
      <c r="HO148" s="202"/>
      <c r="HP148" s="202"/>
      <c r="HQ148" s="202"/>
      <c r="HR148" s="202"/>
      <c r="HS148" s="202"/>
      <c r="HT148" s="202"/>
      <c r="HU148" s="202"/>
      <c r="HV148" s="202"/>
      <c r="HW148" s="202"/>
      <c r="HX148" s="202"/>
      <c r="HY148" s="202"/>
      <c r="HZ148" s="202"/>
      <c r="IA148" s="202"/>
      <c r="IB148" s="202"/>
      <c r="IC148" s="202"/>
      <c r="ID148" s="202"/>
      <c r="IE148" s="202"/>
      <c r="IF148" s="202"/>
      <c r="IG148" s="202"/>
      <c r="IH148" s="202"/>
      <c r="II148" s="202"/>
      <c r="IJ148" s="202"/>
      <c r="IK148" s="202"/>
      <c r="IL148" s="202"/>
      <c r="IM148" s="202"/>
      <c r="IN148" s="202"/>
      <c r="IO148" s="202"/>
      <c r="IP148" s="202"/>
      <c r="IQ148" s="202"/>
      <c r="IR148" s="202"/>
      <c r="IS148" s="202"/>
      <c r="IT148" s="202"/>
      <c r="IU148" s="202"/>
      <c r="IV148" s="202"/>
      <c r="IW148" s="202"/>
      <c r="IX148" s="202"/>
      <c r="IY148" s="202"/>
      <c r="IZ148" s="202"/>
      <c r="JA148" s="202"/>
      <c r="JB148" s="202"/>
      <c r="JC148" s="202"/>
      <c r="JD148" s="202"/>
      <c r="JE148" s="202"/>
      <c r="JF148" s="202"/>
      <c r="JG148" s="202"/>
      <c r="JH148" s="202"/>
      <c r="JI148" s="202"/>
      <c r="JJ148" s="202"/>
      <c r="JK148" s="202"/>
      <c r="JL148" s="202"/>
      <c r="JM148" s="202"/>
      <c r="JN148" s="202"/>
      <c r="JO148" s="202"/>
      <c r="JP148" s="202"/>
      <c r="JQ148" s="202"/>
      <c r="JR148" s="202"/>
      <c r="JS148" s="202"/>
      <c r="JT148" s="202"/>
      <c r="JU148" s="202"/>
      <c r="JV148" s="202"/>
      <c r="JW148" s="202"/>
      <c r="JX148" s="202"/>
      <c r="JY148" s="202"/>
      <c r="JZ148" s="202"/>
      <c r="KA148" s="202"/>
      <c r="KB148" s="202"/>
      <c r="KC148" s="202"/>
      <c r="KD148" s="202"/>
      <c r="KE148" s="202"/>
      <c r="KF148" s="202"/>
      <c r="KG148" s="202"/>
      <c r="KH148" s="202"/>
      <c r="KI148" s="202"/>
      <c r="KJ148" s="202"/>
      <c r="KK148" s="202"/>
      <c r="KL148" s="202"/>
      <c r="KM148" s="202"/>
      <c r="KN148" s="202"/>
      <c r="KO148" s="202"/>
      <c r="KP148" s="202"/>
      <c r="KQ148" s="202"/>
      <c r="KR148" s="202"/>
      <c r="KS148" s="202"/>
      <c r="KT148" s="202"/>
      <c r="KU148" s="202"/>
      <c r="KV148" s="202"/>
      <c r="KW148" s="202"/>
      <c r="KX148" s="202"/>
      <c r="KY148" s="202"/>
      <c r="KZ148" s="202"/>
      <c r="LA148" s="202"/>
      <c r="LB148" s="202"/>
      <c r="LC148" s="202"/>
      <c r="LD148" s="202"/>
      <c r="LE148" s="202"/>
      <c r="LF148" s="202"/>
      <c r="LG148" s="202"/>
      <c r="LH148" s="202"/>
      <c r="LI148" s="202"/>
      <c r="LJ148" s="202"/>
      <c r="LK148" s="202"/>
      <c r="LL148" s="202"/>
      <c r="LM148" s="202"/>
      <c r="LN148" s="202"/>
      <c r="LO148" s="202"/>
      <c r="LP148" s="202"/>
      <c r="LQ148" s="202"/>
      <c r="LR148" s="202"/>
      <c r="LS148" s="202"/>
      <c r="LT148" s="202"/>
      <c r="LU148" s="202"/>
      <c r="LV148" s="202"/>
      <c r="LW148" s="202"/>
      <c r="LX148" s="202"/>
      <c r="LY148" s="202"/>
      <c r="LZ148" s="202"/>
      <c r="MA148" s="202"/>
      <c r="MB148" s="202"/>
      <c r="MC148" s="202"/>
      <c r="MD148" s="202"/>
      <c r="ME148" s="202"/>
      <c r="MF148" s="202"/>
      <c r="MG148" s="202"/>
      <c r="MH148" s="202"/>
      <c r="MI148" s="202"/>
      <c r="MJ148" s="202"/>
      <c r="MK148" s="202"/>
      <c r="ML148" s="202"/>
      <c r="MM148" s="202"/>
      <c r="MN148" s="202"/>
      <c r="MO148" s="202"/>
      <c r="MP148" s="202"/>
      <c r="MQ148" s="202"/>
      <c r="MR148" s="202"/>
      <c r="MS148" s="202"/>
      <c r="MT148" s="202"/>
      <c r="MU148" s="202"/>
      <c r="MV148" s="202"/>
      <c r="MW148" s="202"/>
      <c r="MX148" s="202"/>
      <c r="MY148" s="202"/>
      <c r="MZ148" s="202"/>
      <c r="NA148" s="202"/>
      <c r="NB148" s="202"/>
      <c r="NC148" s="202"/>
      <c r="ND148" s="202"/>
      <c r="NE148" s="202"/>
      <c r="NF148" s="202"/>
      <c r="NG148" s="202"/>
      <c r="NH148" s="202"/>
      <c r="NI148" s="202"/>
      <c r="NJ148" s="202"/>
      <c r="NK148" s="202"/>
      <c r="NL148" s="202"/>
      <c r="NM148" s="202"/>
      <c r="NN148" s="202"/>
      <c r="NO148" s="202"/>
      <c r="NP148" s="202"/>
      <c r="NQ148" s="202"/>
      <c r="NR148" s="202"/>
      <c r="NS148" s="202"/>
      <c r="NT148" s="202"/>
      <c r="NU148" s="202"/>
      <c r="NV148" s="202"/>
      <c r="NW148" s="202"/>
      <c r="NX148" s="202"/>
      <c r="NY148" s="202"/>
      <c r="NZ148" s="202"/>
      <c r="OA148" s="202"/>
      <c r="OB148" s="202"/>
      <c r="OC148" s="202"/>
      <c r="OD148" s="202"/>
      <c r="OE148" s="202"/>
      <c r="OF148" s="202"/>
      <c r="OG148" s="202"/>
      <c r="OH148" s="202"/>
      <c r="OI148" s="202"/>
      <c r="OJ148" s="202"/>
      <c r="OK148" s="202"/>
      <c r="OL148" s="202"/>
      <c r="OM148" s="202"/>
      <c r="ON148" s="202"/>
      <c r="OO148" s="202"/>
      <c r="OP148" s="202"/>
      <c r="OQ148" s="202"/>
      <c r="OR148" s="202"/>
      <c r="OS148" s="202"/>
      <c r="OT148" s="202"/>
      <c r="OU148" s="202"/>
      <c r="OV148" s="202"/>
      <c r="OW148" s="202"/>
      <c r="OX148" s="202"/>
      <c r="OY148" s="202"/>
      <c r="OZ148" s="202"/>
      <c r="PA148" s="202"/>
      <c r="PB148" s="202"/>
      <c r="PC148" s="202"/>
      <c r="PD148" s="202"/>
      <c r="PE148" s="202"/>
      <c r="PF148" s="202"/>
      <c r="PG148" s="202"/>
      <c r="PH148" s="202"/>
      <c r="PI148" s="202"/>
      <c r="PJ148" s="202"/>
      <c r="PK148" s="202"/>
      <c r="PL148" s="202"/>
      <c r="PM148" s="202"/>
      <c r="PN148" s="202"/>
      <c r="PO148" s="202"/>
      <c r="PP148" s="202"/>
      <c r="PQ148" s="202"/>
      <c r="PR148" s="202"/>
      <c r="PS148" s="202"/>
      <c r="PT148" s="202"/>
      <c r="PU148" s="202"/>
      <c r="PV148" s="202"/>
      <c r="PW148" s="202"/>
      <c r="PX148" s="202"/>
      <c r="PY148" s="202"/>
      <c r="PZ148" s="202"/>
      <c r="QA148" s="202"/>
      <c r="QB148" s="202"/>
      <c r="QC148" s="202"/>
      <c r="QD148" s="202"/>
      <c r="QE148" s="202"/>
      <c r="QF148" s="202"/>
      <c r="QG148" s="202"/>
      <c r="QH148" s="202"/>
      <c r="QI148" s="202"/>
      <c r="QJ148" s="202"/>
      <c r="QK148" s="202"/>
      <c r="QL148" s="202"/>
      <c r="QM148" s="202"/>
      <c r="QN148" s="202"/>
      <c r="QO148" s="202"/>
      <c r="QP148" s="202"/>
      <c r="QQ148" s="202"/>
      <c r="QR148" s="202"/>
      <c r="QS148" s="202"/>
      <c r="QT148" s="202"/>
      <c r="QU148" s="202"/>
      <c r="QV148" s="202"/>
      <c r="QW148" s="202"/>
      <c r="QX148" s="202"/>
      <c r="QY148" s="202"/>
      <c r="QZ148" s="202"/>
      <c r="RA148" s="202"/>
      <c r="RB148" s="202"/>
      <c r="RC148" s="202"/>
      <c r="RD148" s="202"/>
      <c r="RE148" s="202"/>
      <c r="RF148" s="202"/>
      <c r="RG148" s="202"/>
      <c r="RH148" s="202"/>
      <c r="RI148" s="202"/>
      <c r="RJ148" s="202"/>
      <c r="RK148" s="202"/>
      <c r="RL148" s="202"/>
      <c r="RM148" s="202"/>
      <c r="RN148" s="202"/>
      <c r="RO148" s="202"/>
      <c r="RP148" s="202"/>
      <c r="RQ148" s="202"/>
      <c r="RR148" s="202"/>
      <c r="RS148" s="202"/>
      <c r="RT148" s="202"/>
      <c r="RU148" s="202"/>
      <c r="RV148" s="202"/>
      <c r="RW148" s="202"/>
      <c r="RX148" s="202"/>
      <c r="RY148" s="202"/>
      <c r="RZ148" s="202"/>
      <c r="SA148" s="202"/>
      <c r="SB148" s="202"/>
      <c r="SC148" s="202"/>
      <c r="SD148" s="202"/>
      <c r="SE148" s="202"/>
      <c r="SF148" s="202"/>
      <c r="SG148" s="202"/>
      <c r="SH148" s="202"/>
      <c r="SI148" s="202"/>
      <c r="SJ148" s="202"/>
      <c r="SK148" s="202"/>
      <c r="SL148" s="202"/>
      <c r="SM148" s="202"/>
      <c r="SN148" s="202"/>
      <c r="SO148" s="202"/>
      <c r="SP148" s="202"/>
      <c r="SQ148" s="202"/>
      <c r="SR148" s="202"/>
      <c r="SS148" s="202"/>
      <c r="ST148" s="202"/>
      <c r="SU148" s="202"/>
      <c r="SV148" s="202"/>
      <c r="SW148" s="202"/>
      <c r="SX148" s="202"/>
      <c r="SY148" s="202"/>
      <c r="SZ148" s="202"/>
      <c r="TA148" s="202"/>
      <c r="TB148" s="202"/>
      <c r="TC148" s="202"/>
      <c r="TD148" s="202"/>
      <c r="TE148" s="202"/>
      <c r="TF148" s="202"/>
      <c r="TG148" s="202"/>
      <c r="TH148" s="202"/>
      <c r="TI148" s="202"/>
      <c r="TJ148" s="202"/>
      <c r="TK148" s="202"/>
      <c r="TL148" s="202"/>
      <c r="TM148" s="202"/>
      <c r="TN148" s="202"/>
      <c r="TO148" s="202"/>
      <c r="TP148" s="202"/>
      <c r="TQ148" s="202"/>
      <c r="TR148" s="202"/>
      <c r="TS148" s="202"/>
      <c r="TT148" s="202"/>
      <c r="TU148" s="202"/>
      <c r="TV148" s="202"/>
      <c r="TW148" s="202"/>
      <c r="TX148" s="202"/>
      <c r="TY148" s="202"/>
      <c r="TZ148" s="202"/>
      <c r="UA148" s="202"/>
      <c r="UB148" s="202"/>
      <c r="UC148" s="202"/>
      <c r="UD148" s="202"/>
      <c r="UE148" s="202"/>
      <c r="UF148" s="202"/>
      <c r="UG148" s="202"/>
      <c r="UH148" s="202"/>
      <c r="UI148" s="202"/>
      <c r="UJ148" s="202"/>
      <c r="UK148" s="202"/>
      <c r="UL148" s="202"/>
      <c r="UM148" s="202"/>
      <c r="UN148" s="202"/>
      <c r="UO148" s="202"/>
      <c r="UP148" s="202"/>
      <c r="UQ148" s="202"/>
      <c r="UR148" s="202"/>
      <c r="US148" s="202"/>
      <c r="UT148" s="202"/>
      <c r="UU148" s="202"/>
      <c r="UV148" s="202"/>
      <c r="UW148" s="202"/>
      <c r="UX148" s="202"/>
      <c r="UY148" s="202"/>
      <c r="UZ148" s="202"/>
      <c r="VA148" s="202"/>
      <c r="VB148" s="202"/>
      <c r="VC148" s="202"/>
      <c r="VD148" s="202"/>
      <c r="VE148" s="202"/>
      <c r="VF148" s="202"/>
      <c r="VG148" s="202"/>
      <c r="VH148" s="202"/>
      <c r="VI148" s="202"/>
      <c r="VJ148" s="202"/>
      <c r="VK148" s="202"/>
      <c r="VL148" s="202"/>
      <c r="VM148" s="202"/>
      <c r="VN148" s="202"/>
      <c r="VO148" s="202"/>
      <c r="VP148" s="202"/>
      <c r="VQ148" s="202"/>
      <c r="VR148" s="202"/>
      <c r="VS148" s="202"/>
      <c r="VT148" s="202"/>
      <c r="VU148" s="202"/>
      <c r="VV148" s="202"/>
      <c r="VW148" s="202"/>
      <c r="VX148" s="202"/>
      <c r="VY148" s="202"/>
      <c r="VZ148" s="202"/>
      <c r="WA148" s="202"/>
      <c r="WB148" s="202"/>
      <c r="WC148" s="202"/>
      <c r="WD148" s="202"/>
      <c r="WE148" s="202"/>
      <c r="WF148" s="202"/>
      <c r="WG148" s="202"/>
      <c r="WH148" s="202"/>
      <c r="WI148" s="202"/>
      <c r="WJ148" s="202"/>
      <c r="WK148" s="202"/>
      <c r="WL148" s="202"/>
      <c r="WM148" s="202"/>
      <c r="WN148" s="202"/>
      <c r="WO148" s="202"/>
      <c r="WP148" s="202"/>
      <c r="WQ148" s="202"/>
      <c r="WR148" s="202"/>
      <c r="WS148" s="202"/>
      <c r="WT148" s="202"/>
      <c r="WU148" s="202"/>
      <c r="WV148" s="202"/>
      <c r="WW148" s="202"/>
      <c r="WX148" s="202"/>
      <c r="WY148" s="202"/>
      <c r="WZ148" s="202"/>
      <c r="XA148" s="202"/>
      <c r="XB148" s="202"/>
      <c r="XC148" s="202"/>
      <c r="XD148" s="202"/>
      <c r="XE148" s="202"/>
      <c r="XF148" s="202"/>
      <c r="XG148" s="202"/>
      <c r="XH148" s="202"/>
      <c r="XI148" s="202"/>
      <c r="XJ148" s="202"/>
      <c r="XK148" s="202"/>
      <c r="XL148" s="202"/>
      <c r="XM148" s="202"/>
      <c r="XN148" s="202"/>
      <c r="XO148" s="202"/>
      <c r="XP148" s="202"/>
      <c r="XQ148" s="202"/>
      <c r="XR148" s="202"/>
      <c r="XS148" s="202"/>
      <c r="XT148" s="202"/>
      <c r="XU148" s="202"/>
      <c r="XV148" s="202"/>
      <c r="XW148" s="202"/>
      <c r="XX148" s="202"/>
      <c r="XY148" s="202"/>
      <c r="XZ148" s="202"/>
      <c r="YA148" s="202"/>
      <c r="YB148" s="202"/>
      <c r="YC148" s="202"/>
      <c r="YD148" s="202"/>
      <c r="YE148" s="202"/>
      <c r="YF148" s="202"/>
      <c r="YG148" s="202"/>
      <c r="YH148" s="202"/>
      <c r="YI148" s="202"/>
      <c r="YJ148" s="202"/>
      <c r="YK148" s="202"/>
      <c r="YL148" s="202"/>
      <c r="YM148" s="202"/>
      <c r="YN148" s="202"/>
      <c r="YO148" s="202"/>
      <c r="YP148" s="202"/>
      <c r="YQ148" s="202"/>
      <c r="YR148" s="202"/>
      <c r="YS148" s="202"/>
      <c r="YT148" s="202"/>
      <c r="YU148" s="202"/>
      <c r="YV148" s="202"/>
      <c r="YW148" s="202"/>
      <c r="YX148" s="202"/>
      <c r="YY148" s="202"/>
      <c r="YZ148" s="202"/>
      <c r="ZA148" s="202"/>
      <c r="ZB148" s="202"/>
      <c r="ZC148" s="202"/>
      <c r="ZD148" s="202"/>
      <c r="ZE148" s="202"/>
      <c r="ZF148" s="202"/>
      <c r="ZG148" s="202"/>
      <c r="ZH148" s="202"/>
      <c r="ZI148" s="202"/>
      <c r="ZJ148" s="202"/>
      <c r="ZK148" s="202"/>
      <c r="ZL148" s="202"/>
      <c r="ZM148" s="202"/>
      <c r="ZN148" s="202"/>
      <c r="ZO148" s="202"/>
      <c r="ZP148" s="202"/>
      <c r="ZQ148" s="202"/>
      <c r="ZR148" s="202"/>
      <c r="ZS148" s="202"/>
      <c r="ZT148" s="202"/>
      <c r="ZU148" s="202"/>
      <c r="ZV148" s="202"/>
      <c r="ZW148" s="202"/>
      <c r="ZX148" s="202"/>
      <c r="ZY148" s="202"/>
      <c r="ZZ148" s="202"/>
      <c r="AAA148" s="202"/>
      <c r="AAB148" s="202"/>
      <c r="AAC148" s="202"/>
      <c r="AAD148" s="202"/>
      <c r="AAE148" s="202"/>
      <c r="AAF148" s="202"/>
      <c r="AAG148" s="202"/>
      <c r="AAH148" s="202"/>
      <c r="AAI148" s="202"/>
      <c r="AAJ148" s="202"/>
      <c r="AAK148" s="202"/>
      <c r="AAL148" s="202"/>
      <c r="AAM148" s="202"/>
      <c r="AAN148" s="202"/>
      <c r="AAO148" s="202"/>
      <c r="AAP148" s="202"/>
      <c r="AAQ148" s="202"/>
      <c r="AAR148" s="202"/>
      <c r="AAS148" s="202"/>
      <c r="AAT148" s="202"/>
      <c r="AAU148" s="202"/>
      <c r="AAV148" s="202"/>
      <c r="AAW148" s="202"/>
      <c r="AAX148" s="202"/>
      <c r="AAY148" s="202"/>
      <c r="AAZ148" s="202"/>
      <c r="ABA148" s="202"/>
      <c r="ABB148" s="202"/>
      <c r="ABC148" s="202"/>
      <c r="ABD148" s="202"/>
      <c r="ABE148" s="202"/>
      <c r="ABF148" s="202"/>
      <c r="ABG148" s="202"/>
      <c r="ABH148" s="202"/>
      <c r="ABI148" s="202"/>
      <c r="ABJ148" s="202"/>
      <c r="ABK148" s="202"/>
      <c r="ABL148" s="202"/>
      <c r="ABM148" s="202"/>
      <c r="ABN148" s="202"/>
      <c r="ABO148" s="202"/>
      <c r="ABP148" s="202"/>
      <c r="ABQ148" s="202"/>
      <c r="ABR148" s="202"/>
      <c r="ABS148" s="202"/>
      <c r="ABT148" s="202"/>
      <c r="ABU148" s="202"/>
      <c r="ABV148" s="202"/>
      <c r="ABW148" s="202"/>
      <c r="ABX148" s="202"/>
      <c r="ABY148" s="202"/>
      <c r="ABZ148" s="202"/>
      <c r="ACA148" s="202"/>
      <c r="ACB148" s="202"/>
      <c r="ACC148" s="202"/>
      <c r="ACD148" s="202"/>
      <c r="ACE148" s="202"/>
      <c r="ACF148" s="202"/>
      <c r="ACG148" s="202"/>
      <c r="ACH148" s="202"/>
      <c r="ACI148" s="202"/>
      <c r="ACJ148" s="202"/>
      <c r="ACK148" s="202"/>
      <c r="ACL148" s="202"/>
      <c r="ACM148" s="202"/>
      <c r="ACN148" s="202"/>
      <c r="ACO148" s="202"/>
      <c r="ACP148" s="202"/>
      <c r="ACQ148" s="202"/>
      <c r="ACR148" s="202"/>
      <c r="ACS148" s="202"/>
      <c r="ACT148" s="202"/>
      <c r="ACU148" s="202"/>
      <c r="ACV148" s="202"/>
      <c r="ACW148" s="202"/>
      <c r="ACX148" s="202"/>
      <c r="ACY148" s="202"/>
      <c r="ACZ148" s="202"/>
      <c r="ADA148" s="202"/>
      <c r="ADB148" s="202"/>
      <c r="ADC148" s="202"/>
      <c r="ADD148" s="202"/>
      <c r="ADE148" s="202"/>
      <c r="ADF148" s="202"/>
      <c r="ADG148" s="202"/>
      <c r="ADH148" s="202"/>
      <c r="ADI148" s="202"/>
      <c r="ADJ148" s="202"/>
      <c r="ADK148" s="202"/>
      <c r="ADL148" s="202"/>
      <c r="ADM148" s="202"/>
      <c r="ADN148" s="202"/>
      <c r="ADO148" s="202"/>
      <c r="ADP148" s="202"/>
      <c r="ADQ148" s="202"/>
      <c r="ADR148" s="202"/>
      <c r="ADS148" s="202"/>
      <c r="ADT148" s="202"/>
      <c r="ADU148" s="202"/>
      <c r="ADV148" s="202"/>
      <c r="ADW148" s="202"/>
      <c r="ADX148" s="202"/>
      <c r="ADY148" s="202"/>
      <c r="ADZ148" s="202"/>
      <c r="AEA148" s="202"/>
      <c r="AEB148" s="202"/>
      <c r="AEC148" s="202"/>
      <c r="AED148" s="202"/>
      <c r="AEE148" s="202"/>
      <c r="AEF148" s="202"/>
      <c r="AEG148" s="202"/>
      <c r="AEH148" s="202"/>
      <c r="AEI148" s="202"/>
      <c r="AEJ148" s="202"/>
      <c r="AEK148" s="202"/>
      <c r="AEL148" s="202"/>
      <c r="AEM148" s="202"/>
      <c r="AEN148" s="202"/>
      <c r="AEO148" s="202"/>
      <c r="AEP148" s="202"/>
      <c r="AEQ148" s="202"/>
      <c r="AER148" s="202"/>
      <c r="AES148" s="202"/>
      <c r="AET148" s="202"/>
      <c r="AEU148" s="202"/>
      <c r="AEV148" s="202"/>
      <c r="AEW148" s="202"/>
      <c r="AEX148" s="202"/>
      <c r="AEY148" s="202"/>
      <c r="AEZ148" s="202"/>
      <c r="AFA148" s="202"/>
      <c r="AFB148" s="202"/>
      <c r="AFC148" s="202"/>
      <c r="AFD148" s="202"/>
      <c r="AFE148" s="202"/>
      <c r="AFF148" s="202"/>
      <c r="AFG148" s="202"/>
      <c r="AFH148" s="202"/>
      <c r="AFI148" s="202"/>
      <c r="AFJ148" s="202"/>
      <c r="AFK148" s="202"/>
      <c r="AFL148" s="202"/>
      <c r="AFM148" s="202"/>
      <c r="AFN148" s="202"/>
      <c r="AFO148" s="202"/>
      <c r="AFP148" s="202"/>
      <c r="AFQ148" s="202"/>
      <c r="AFR148" s="202"/>
      <c r="AFS148" s="202"/>
      <c r="AFT148" s="202"/>
      <c r="AFU148" s="202"/>
      <c r="AFV148" s="202"/>
      <c r="AFW148" s="202"/>
      <c r="AFX148" s="202"/>
      <c r="AFY148" s="202"/>
      <c r="AFZ148" s="202"/>
      <c r="AGA148" s="202"/>
      <c r="AGB148" s="202"/>
      <c r="AGC148" s="202"/>
      <c r="AGD148" s="202"/>
      <c r="AGE148" s="202"/>
      <c r="AGF148" s="202"/>
      <c r="AGG148" s="202"/>
      <c r="AGH148" s="202"/>
      <c r="AGI148" s="202"/>
      <c r="AGJ148" s="202"/>
      <c r="AGK148" s="202"/>
      <c r="AGL148" s="202"/>
      <c r="AGM148" s="202"/>
      <c r="AGN148" s="202"/>
      <c r="AGO148" s="202"/>
      <c r="AGP148" s="202"/>
      <c r="AGQ148" s="202"/>
      <c r="AGR148" s="202"/>
      <c r="AGS148" s="202"/>
      <c r="AGT148" s="202"/>
      <c r="AGU148" s="202"/>
      <c r="AGV148" s="202"/>
      <c r="AGW148" s="202"/>
      <c r="AGX148" s="202"/>
      <c r="AGY148" s="202"/>
      <c r="AGZ148" s="202"/>
      <c r="AHA148" s="202"/>
      <c r="AHB148" s="202"/>
      <c r="AHC148" s="202"/>
      <c r="AHD148" s="202"/>
      <c r="AHE148" s="202"/>
      <c r="AHF148" s="202"/>
      <c r="AHG148" s="202"/>
      <c r="AHH148" s="202"/>
      <c r="AHI148" s="202"/>
      <c r="AHJ148" s="202"/>
      <c r="AHK148" s="202"/>
      <c r="AHL148" s="202"/>
      <c r="AHM148" s="202"/>
      <c r="AHN148" s="202"/>
      <c r="AHO148" s="202"/>
      <c r="AHP148" s="202"/>
      <c r="AHQ148" s="202"/>
      <c r="AHR148" s="202"/>
      <c r="AHS148" s="202"/>
      <c r="AHT148" s="202"/>
      <c r="AHU148" s="202"/>
      <c r="AHV148" s="202"/>
      <c r="AHW148" s="202"/>
      <c r="AHX148" s="202"/>
      <c r="AHY148" s="202"/>
      <c r="AHZ148" s="202"/>
      <c r="AIA148" s="202"/>
      <c r="AIB148" s="202"/>
      <c r="AIC148" s="202"/>
      <c r="AID148" s="202"/>
      <c r="AIE148" s="202"/>
      <c r="AIF148" s="202"/>
      <c r="AIG148" s="202"/>
      <c r="AIH148" s="202"/>
      <c r="AII148" s="202"/>
      <c r="AIJ148" s="202"/>
      <c r="AIK148" s="202"/>
      <c r="AIL148" s="202"/>
      <c r="AIM148" s="202"/>
      <c r="AIN148" s="202"/>
      <c r="AIO148" s="202"/>
      <c r="AIP148" s="202"/>
      <c r="AIQ148" s="202"/>
      <c r="AIR148" s="202"/>
      <c r="AIS148" s="202"/>
      <c r="AIT148" s="202"/>
      <c r="AIU148" s="202"/>
      <c r="AIV148" s="202"/>
      <c r="AIW148" s="202"/>
      <c r="AIX148" s="202"/>
      <c r="AIY148" s="202"/>
      <c r="AIZ148" s="202"/>
      <c r="AJA148" s="202"/>
      <c r="AJB148" s="202"/>
      <c r="AJC148" s="202"/>
      <c r="AJD148" s="202"/>
      <c r="AJE148" s="202"/>
      <c r="AJF148" s="202"/>
      <c r="AJG148" s="202"/>
      <c r="AJH148" s="202"/>
      <c r="AJI148" s="202"/>
      <c r="AJJ148" s="202"/>
      <c r="AJK148" s="202"/>
      <c r="AJL148" s="202"/>
      <c r="AJM148" s="202"/>
      <c r="AJN148" s="202"/>
      <c r="AJO148" s="202"/>
      <c r="AJP148" s="202"/>
      <c r="AJQ148" s="202"/>
      <c r="AJR148" s="202"/>
      <c r="AJS148" s="202"/>
      <c r="AJT148" s="202"/>
      <c r="AJU148" s="202"/>
      <c r="AJV148" s="202"/>
      <c r="AJW148" s="202"/>
      <c r="AJX148" s="202"/>
      <c r="AJY148" s="202"/>
      <c r="AJZ148" s="202"/>
      <c r="AKA148" s="202"/>
      <c r="AKB148" s="202"/>
      <c r="AKC148" s="202"/>
      <c r="AKD148" s="202"/>
      <c r="AKE148" s="202"/>
      <c r="AKF148" s="202"/>
      <c r="AKG148" s="202"/>
      <c r="AKH148" s="202"/>
      <c r="AKI148" s="202"/>
      <c r="AKJ148" s="202"/>
      <c r="AKK148" s="202"/>
      <c r="AKL148" s="202"/>
      <c r="AKM148" s="202"/>
      <c r="AKN148" s="202"/>
      <c r="AKO148" s="202"/>
      <c r="AKP148" s="202"/>
      <c r="AKQ148" s="202"/>
      <c r="AKR148" s="202"/>
      <c r="AKS148" s="202"/>
      <c r="AKT148" s="202"/>
      <c r="AKU148" s="202"/>
      <c r="AKV148" s="202"/>
      <c r="AKW148" s="202"/>
      <c r="AKX148" s="202"/>
      <c r="AKY148" s="202"/>
      <c r="AKZ148" s="202"/>
      <c r="ALA148" s="202"/>
      <c r="ALB148" s="202"/>
      <c r="ALC148" s="202"/>
      <c r="ALD148" s="202"/>
      <c r="ALE148" s="202"/>
      <c r="ALF148" s="202"/>
      <c r="ALG148" s="202"/>
      <c r="ALH148" s="202"/>
      <c r="ALI148" s="202"/>
      <c r="ALJ148" s="202"/>
      <c r="ALK148" s="202"/>
      <c r="ALL148" s="202"/>
      <c r="ALM148" s="202"/>
      <c r="ALN148" s="202"/>
      <c r="ALO148" s="202"/>
      <c r="ALP148" s="202"/>
      <c r="ALQ148" s="202"/>
      <c r="ALR148" s="202"/>
      <c r="ALS148" s="202"/>
      <c r="ALT148" s="202"/>
      <c r="ALU148" s="202"/>
      <c r="ALV148" s="202"/>
      <c r="ALW148" s="202"/>
      <c r="ALX148" s="202"/>
      <c r="ALY148" s="202"/>
      <c r="ALZ148" s="202"/>
      <c r="AMA148" s="202"/>
      <c r="AMB148" s="202"/>
      <c r="AMC148" s="202"/>
      <c r="AMD148" s="202"/>
      <c r="AME148" s="202"/>
      <c r="AMF148" s="202"/>
      <c r="AMG148" s="202"/>
      <c r="AMH148" s="202"/>
      <c r="AMI148" s="202"/>
    </row>
    <row r="149" spans="1:1023">
      <c r="A149" s="186">
        <v>125</v>
      </c>
      <c r="B149" s="187" t="s">
        <v>240</v>
      </c>
      <c r="C149" s="186">
        <v>150</v>
      </c>
      <c r="D149" s="189">
        <v>3.1</v>
      </c>
      <c r="E149" s="188">
        <v>0.62</v>
      </c>
      <c r="F149" s="188">
        <v>25.27</v>
      </c>
      <c r="G149" s="188">
        <v>119.35</v>
      </c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  <c r="BI149" s="202"/>
      <c r="BJ149" s="202"/>
      <c r="BK149" s="202"/>
      <c r="BL149" s="202"/>
      <c r="BM149" s="202"/>
      <c r="BN149" s="202"/>
      <c r="BO149" s="202"/>
      <c r="BP149" s="202"/>
      <c r="BQ149" s="202"/>
      <c r="BR149" s="202"/>
      <c r="BS149" s="202"/>
      <c r="BT149" s="202"/>
      <c r="BU149" s="202"/>
      <c r="BV149" s="202"/>
      <c r="BW149" s="202"/>
      <c r="BX149" s="202"/>
      <c r="BY149" s="202"/>
      <c r="BZ149" s="202"/>
      <c r="CA149" s="202"/>
      <c r="CB149" s="202"/>
      <c r="CC149" s="202"/>
      <c r="CD149" s="202"/>
      <c r="CE149" s="202"/>
      <c r="CF149" s="202"/>
      <c r="CG149" s="202"/>
      <c r="CH149" s="202"/>
      <c r="CI149" s="202"/>
      <c r="CJ149" s="202"/>
      <c r="CK149" s="202"/>
      <c r="CL149" s="202"/>
      <c r="CM149" s="202"/>
      <c r="CN149" s="202"/>
      <c r="CO149" s="202"/>
      <c r="CP149" s="202"/>
      <c r="CQ149" s="202"/>
      <c r="CR149" s="202"/>
      <c r="CS149" s="202"/>
      <c r="CT149" s="202"/>
      <c r="CU149" s="202"/>
      <c r="CV149" s="202"/>
      <c r="CW149" s="202"/>
      <c r="CX149" s="202"/>
      <c r="CY149" s="202"/>
      <c r="CZ149" s="202"/>
      <c r="DA149" s="202"/>
      <c r="DB149" s="202"/>
      <c r="DC149" s="202"/>
      <c r="DD149" s="202"/>
      <c r="DE149" s="202"/>
      <c r="DF149" s="202"/>
      <c r="DG149" s="202"/>
      <c r="DH149" s="202"/>
      <c r="DI149" s="202"/>
      <c r="DJ149" s="202"/>
      <c r="DK149" s="202"/>
      <c r="DL149" s="202"/>
      <c r="DM149" s="202"/>
      <c r="DN149" s="202"/>
      <c r="DO149" s="202"/>
      <c r="DP149" s="202"/>
      <c r="DQ149" s="202"/>
      <c r="DR149" s="202"/>
      <c r="DS149" s="202"/>
      <c r="DT149" s="202"/>
      <c r="DU149" s="202"/>
      <c r="DV149" s="202"/>
      <c r="DW149" s="202"/>
      <c r="DX149" s="202"/>
      <c r="DY149" s="202"/>
      <c r="DZ149" s="202"/>
      <c r="EA149" s="202"/>
      <c r="EB149" s="202"/>
      <c r="EC149" s="202"/>
      <c r="ED149" s="202"/>
      <c r="EE149" s="202"/>
      <c r="EF149" s="202"/>
      <c r="EG149" s="202"/>
      <c r="EH149" s="202"/>
      <c r="EI149" s="202"/>
      <c r="EJ149" s="202"/>
      <c r="EK149" s="202"/>
      <c r="EL149" s="202"/>
      <c r="EM149" s="202"/>
      <c r="EN149" s="202"/>
      <c r="EO149" s="202"/>
      <c r="EP149" s="202"/>
      <c r="EQ149" s="202"/>
      <c r="ER149" s="202"/>
      <c r="ES149" s="202"/>
      <c r="ET149" s="202"/>
      <c r="EU149" s="202"/>
      <c r="EV149" s="202"/>
      <c r="EW149" s="202"/>
      <c r="EX149" s="202"/>
      <c r="EY149" s="202"/>
      <c r="EZ149" s="202"/>
      <c r="FA149" s="202"/>
      <c r="FB149" s="202"/>
      <c r="FC149" s="202"/>
      <c r="FD149" s="202"/>
      <c r="FE149" s="202"/>
      <c r="FF149" s="202"/>
      <c r="FG149" s="202"/>
      <c r="FH149" s="202"/>
      <c r="FI149" s="202"/>
      <c r="FJ149" s="202"/>
      <c r="FK149" s="202"/>
      <c r="FL149" s="202"/>
      <c r="FM149" s="202"/>
      <c r="FN149" s="202"/>
      <c r="FO149" s="202"/>
      <c r="FP149" s="202"/>
      <c r="FQ149" s="202"/>
      <c r="FR149" s="202"/>
      <c r="FS149" s="202"/>
      <c r="FT149" s="202"/>
      <c r="FU149" s="202"/>
      <c r="FV149" s="202"/>
      <c r="FW149" s="202"/>
      <c r="FX149" s="202"/>
      <c r="FY149" s="202"/>
      <c r="FZ149" s="202"/>
      <c r="GA149" s="202"/>
      <c r="GB149" s="202"/>
      <c r="GC149" s="202"/>
      <c r="GD149" s="202"/>
      <c r="GE149" s="202"/>
      <c r="GF149" s="202"/>
      <c r="GG149" s="202"/>
      <c r="GH149" s="202"/>
      <c r="GI149" s="202"/>
      <c r="GJ149" s="202"/>
      <c r="GK149" s="202"/>
      <c r="GL149" s="202"/>
      <c r="GM149" s="202"/>
      <c r="GN149" s="202"/>
      <c r="GO149" s="202"/>
      <c r="GP149" s="202"/>
      <c r="GQ149" s="202"/>
      <c r="GR149" s="202"/>
      <c r="GS149" s="202"/>
      <c r="GT149" s="202"/>
      <c r="GU149" s="202"/>
      <c r="GV149" s="202"/>
      <c r="GW149" s="202"/>
      <c r="GX149" s="202"/>
      <c r="GY149" s="202"/>
      <c r="GZ149" s="202"/>
      <c r="HA149" s="202"/>
      <c r="HB149" s="202"/>
      <c r="HC149" s="202"/>
      <c r="HD149" s="202"/>
      <c r="HE149" s="202"/>
      <c r="HF149" s="202"/>
      <c r="HG149" s="202"/>
      <c r="HH149" s="202"/>
      <c r="HI149" s="202"/>
      <c r="HJ149" s="202"/>
      <c r="HK149" s="202"/>
      <c r="HL149" s="202"/>
      <c r="HM149" s="202"/>
      <c r="HN149" s="202"/>
      <c r="HO149" s="202"/>
      <c r="HP149" s="202"/>
      <c r="HQ149" s="202"/>
      <c r="HR149" s="202"/>
      <c r="HS149" s="202"/>
      <c r="HT149" s="202"/>
      <c r="HU149" s="202"/>
      <c r="HV149" s="202"/>
      <c r="HW149" s="202"/>
      <c r="HX149" s="202"/>
      <c r="HY149" s="202"/>
      <c r="HZ149" s="202"/>
      <c r="IA149" s="202"/>
      <c r="IB149" s="202"/>
      <c r="IC149" s="202"/>
      <c r="ID149" s="202"/>
      <c r="IE149" s="202"/>
      <c r="IF149" s="202"/>
      <c r="IG149" s="202"/>
      <c r="IH149" s="202"/>
      <c r="II149" s="202"/>
      <c r="IJ149" s="202"/>
      <c r="IK149" s="202"/>
      <c r="IL149" s="202"/>
      <c r="IM149" s="202"/>
      <c r="IN149" s="202"/>
      <c r="IO149" s="202"/>
      <c r="IP149" s="202"/>
      <c r="IQ149" s="202"/>
      <c r="IR149" s="202"/>
      <c r="IS149" s="202"/>
      <c r="IT149" s="202"/>
      <c r="IU149" s="202"/>
      <c r="IV149" s="202"/>
      <c r="IW149" s="202"/>
      <c r="IX149" s="202"/>
      <c r="IY149" s="202"/>
      <c r="IZ149" s="202"/>
      <c r="JA149" s="202"/>
      <c r="JB149" s="202"/>
      <c r="JC149" s="202"/>
      <c r="JD149" s="202"/>
      <c r="JE149" s="202"/>
      <c r="JF149" s="202"/>
      <c r="JG149" s="202"/>
      <c r="JH149" s="202"/>
      <c r="JI149" s="202"/>
      <c r="JJ149" s="202"/>
      <c r="JK149" s="202"/>
      <c r="JL149" s="202"/>
      <c r="JM149" s="202"/>
      <c r="JN149" s="202"/>
      <c r="JO149" s="202"/>
      <c r="JP149" s="202"/>
      <c r="JQ149" s="202"/>
      <c r="JR149" s="202"/>
      <c r="JS149" s="202"/>
      <c r="JT149" s="202"/>
      <c r="JU149" s="202"/>
      <c r="JV149" s="202"/>
      <c r="JW149" s="202"/>
      <c r="JX149" s="202"/>
      <c r="JY149" s="202"/>
      <c r="JZ149" s="202"/>
      <c r="KA149" s="202"/>
      <c r="KB149" s="202"/>
      <c r="KC149" s="202"/>
      <c r="KD149" s="202"/>
      <c r="KE149" s="202"/>
      <c r="KF149" s="202"/>
      <c r="KG149" s="202"/>
      <c r="KH149" s="202"/>
      <c r="KI149" s="202"/>
      <c r="KJ149" s="202"/>
      <c r="KK149" s="202"/>
      <c r="KL149" s="202"/>
      <c r="KM149" s="202"/>
      <c r="KN149" s="202"/>
      <c r="KO149" s="202"/>
      <c r="KP149" s="202"/>
      <c r="KQ149" s="202"/>
      <c r="KR149" s="202"/>
      <c r="KS149" s="202"/>
      <c r="KT149" s="202"/>
      <c r="KU149" s="202"/>
      <c r="KV149" s="202"/>
      <c r="KW149" s="202"/>
      <c r="KX149" s="202"/>
      <c r="KY149" s="202"/>
      <c r="KZ149" s="202"/>
      <c r="LA149" s="202"/>
      <c r="LB149" s="202"/>
      <c r="LC149" s="202"/>
      <c r="LD149" s="202"/>
      <c r="LE149" s="202"/>
      <c r="LF149" s="202"/>
      <c r="LG149" s="202"/>
      <c r="LH149" s="202"/>
      <c r="LI149" s="202"/>
      <c r="LJ149" s="202"/>
      <c r="LK149" s="202"/>
      <c r="LL149" s="202"/>
      <c r="LM149" s="202"/>
      <c r="LN149" s="202"/>
      <c r="LO149" s="202"/>
      <c r="LP149" s="202"/>
      <c r="LQ149" s="202"/>
      <c r="LR149" s="202"/>
      <c r="LS149" s="202"/>
      <c r="LT149" s="202"/>
      <c r="LU149" s="202"/>
      <c r="LV149" s="202"/>
      <c r="LW149" s="202"/>
      <c r="LX149" s="202"/>
      <c r="LY149" s="202"/>
      <c r="LZ149" s="202"/>
      <c r="MA149" s="202"/>
      <c r="MB149" s="202"/>
      <c r="MC149" s="202"/>
      <c r="MD149" s="202"/>
      <c r="ME149" s="202"/>
      <c r="MF149" s="202"/>
      <c r="MG149" s="202"/>
      <c r="MH149" s="202"/>
      <c r="MI149" s="202"/>
      <c r="MJ149" s="202"/>
      <c r="MK149" s="202"/>
      <c r="ML149" s="202"/>
      <c r="MM149" s="202"/>
      <c r="MN149" s="202"/>
      <c r="MO149" s="202"/>
      <c r="MP149" s="202"/>
      <c r="MQ149" s="202"/>
      <c r="MR149" s="202"/>
      <c r="MS149" s="202"/>
      <c r="MT149" s="202"/>
      <c r="MU149" s="202"/>
      <c r="MV149" s="202"/>
      <c r="MW149" s="202"/>
      <c r="MX149" s="202"/>
      <c r="MY149" s="202"/>
      <c r="MZ149" s="202"/>
      <c r="NA149" s="202"/>
      <c r="NB149" s="202"/>
      <c r="NC149" s="202"/>
      <c r="ND149" s="202"/>
      <c r="NE149" s="202"/>
      <c r="NF149" s="202"/>
      <c r="NG149" s="202"/>
      <c r="NH149" s="202"/>
      <c r="NI149" s="202"/>
      <c r="NJ149" s="202"/>
      <c r="NK149" s="202"/>
      <c r="NL149" s="202"/>
      <c r="NM149" s="202"/>
      <c r="NN149" s="202"/>
      <c r="NO149" s="202"/>
      <c r="NP149" s="202"/>
      <c r="NQ149" s="202"/>
      <c r="NR149" s="202"/>
      <c r="NS149" s="202"/>
      <c r="NT149" s="202"/>
      <c r="NU149" s="202"/>
      <c r="NV149" s="202"/>
      <c r="NW149" s="202"/>
      <c r="NX149" s="202"/>
      <c r="NY149" s="202"/>
      <c r="NZ149" s="202"/>
      <c r="OA149" s="202"/>
      <c r="OB149" s="202"/>
      <c r="OC149" s="202"/>
      <c r="OD149" s="202"/>
      <c r="OE149" s="202"/>
      <c r="OF149" s="202"/>
      <c r="OG149" s="202"/>
      <c r="OH149" s="202"/>
      <c r="OI149" s="202"/>
      <c r="OJ149" s="202"/>
      <c r="OK149" s="202"/>
      <c r="OL149" s="202"/>
      <c r="OM149" s="202"/>
      <c r="ON149" s="202"/>
      <c r="OO149" s="202"/>
      <c r="OP149" s="202"/>
      <c r="OQ149" s="202"/>
      <c r="OR149" s="202"/>
      <c r="OS149" s="202"/>
      <c r="OT149" s="202"/>
      <c r="OU149" s="202"/>
      <c r="OV149" s="202"/>
      <c r="OW149" s="202"/>
      <c r="OX149" s="202"/>
      <c r="OY149" s="202"/>
      <c r="OZ149" s="202"/>
      <c r="PA149" s="202"/>
      <c r="PB149" s="202"/>
      <c r="PC149" s="202"/>
      <c r="PD149" s="202"/>
      <c r="PE149" s="202"/>
      <c r="PF149" s="202"/>
      <c r="PG149" s="202"/>
      <c r="PH149" s="202"/>
      <c r="PI149" s="202"/>
      <c r="PJ149" s="202"/>
      <c r="PK149" s="202"/>
      <c r="PL149" s="202"/>
      <c r="PM149" s="202"/>
      <c r="PN149" s="202"/>
      <c r="PO149" s="202"/>
      <c r="PP149" s="202"/>
      <c r="PQ149" s="202"/>
      <c r="PR149" s="202"/>
      <c r="PS149" s="202"/>
      <c r="PT149" s="202"/>
      <c r="PU149" s="202"/>
      <c r="PV149" s="202"/>
      <c r="PW149" s="202"/>
      <c r="PX149" s="202"/>
      <c r="PY149" s="202"/>
      <c r="PZ149" s="202"/>
      <c r="QA149" s="202"/>
      <c r="QB149" s="202"/>
      <c r="QC149" s="202"/>
      <c r="QD149" s="202"/>
      <c r="QE149" s="202"/>
      <c r="QF149" s="202"/>
      <c r="QG149" s="202"/>
      <c r="QH149" s="202"/>
      <c r="QI149" s="202"/>
      <c r="QJ149" s="202"/>
      <c r="QK149" s="202"/>
      <c r="QL149" s="202"/>
      <c r="QM149" s="202"/>
      <c r="QN149" s="202"/>
      <c r="QO149" s="202"/>
      <c r="QP149" s="202"/>
      <c r="QQ149" s="202"/>
      <c r="QR149" s="202"/>
      <c r="QS149" s="202"/>
      <c r="QT149" s="202"/>
      <c r="QU149" s="202"/>
      <c r="QV149" s="202"/>
      <c r="QW149" s="202"/>
      <c r="QX149" s="202"/>
      <c r="QY149" s="202"/>
      <c r="QZ149" s="202"/>
      <c r="RA149" s="202"/>
      <c r="RB149" s="202"/>
      <c r="RC149" s="202"/>
      <c r="RD149" s="202"/>
      <c r="RE149" s="202"/>
      <c r="RF149" s="202"/>
      <c r="RG149" s="202"/>
      <c r="RH149" s="202"/>
      <c r="RI149" s="202"/>
      <c r="RJ149" s="202"/>
      <c r="RK149" s="202"/>
      <c r="RL149" s="202"/>
      <c r="RM149" s="202"/>
      <c r="RN149" s="202"/>
      <c r="RO149" s="202"/>
      <c r="RP149" s="202"/>
      <c r="RQ149" s="202"/>
      <c r="RR149" s="202"/>
      <c r="RS149" s="202"/>
      <c r="RT149" s="202"/>
      <c r="RU149" s="202"/>
      <c r="RV149" s="202"/>
      <c r="RW149" s="202"/>
      <c r="RX149" s="202"/>
      <c r="RY149" s="202"/>
      <c r="RZ149" s="202"/>
      <c r="SA149" s="202"/>
      <c r="SB149" s="202"/>
      <c r="SC149" s="202"/>
      <c r="SD149" s="202"/>
      <c r="SE149" s="202"/>
      <c r="SF149" s="202"/>
      <c r="SG149" s="202"/>
      <c r="SH149" s="202"/>
      <c r="SI149" s="202"/>
      <c r="SJ149" s="202"/>
      <c r="SK149" s="202"/>
      <c r="SL149" s="202"/>
      <c r="SM149" s="202"/>
      <c r="SN149" s="202"/>
      <c r="SO149" s="202"/>
      <c r="SP149" s="202"/>
      <c r="SQ149" s="202"/>
      <c r="SR149" s="202"/>
      <c r="SS149" s="202"/>
      <c r="ST149" s="202"/>
      <c r="SU149" s="202"/>
      <c r="SV149" s="202"/>
      <c r="SW149" s="202"/>
      <c r="SX149" s="202"/>
      <c r="SY149" s="202"/>
      <c r="SZ149" s="202"/>
      <c r="TA149" s="202"/>
      <c r="TB149" s="202"/>
      <c r="TC149" s="202"/>
      <c r="TD149" s="202"/>
      <c r="TE149" s="202"/>
      <c r="TF149" s="202"/>
      <c r="TG149" s="202"/>
      <c r="TH149" s="202"/>
      <c r="TI149" s="202"/>
      <c r="TJ149" s="202"/>
      <c r="TK149" s="202"/>
      <c r="TL149" s="202"/>
      <c r="TM149" s="202"/>
      <c r="TN149" s="202"/>
      <c r="TO149" s="202"/>
      <c r="TP149" s="202"/>
      <c r="TQ149" s="202"/>
      <c r="TR149" s="202"/>
      <c r="TS149" s="202"/>
      <c r="TT149" s="202"/>
      <c r="TU149" s="202"/>
      <c r="TV149" s="202"/>
      <c r="TW149" s="202"/>
      <c r="TX149" s="202"/>
      <c r="TY149" s="202"/>
      <c r="TZ149" s="202"/>
      <c r="UA149" s="202"/>
      <c r="UB149" s="202"/>
      <c r="UC149" s="202"/>
      <c r="UD149" s="202"/>
      <c r="UE149" s="202"/>
      <c r="UF149" s="202"/>
      <c r="UG149" s="202"/>
      <c r="UH149" s="202"/>
      <c r="UI149" s="202"/>
      <c r="UJ149" s="202"/>
      <c r="UK149" s="202"/>
      <c r="UL149" s="202"/>
      <c r="UM149" s="202"/>
      <c r="UN149" s="202"/>
      <c r="UO149" s="202"/>
      <c r="UP149" s="202"/>
      <c r="UQ149" s="202"/>
      <c r="UR149" s="202"/>
      <c r="US149" s="202"/>
      <c r="UT149" s="202"/>
      <c r="UU149" s="202"/>
      <c r="UV149" s="202"/>
      <c r="UW149" s="202"/>
      <c r="UX149" s="202"/>
      <c r="UY149" s="202"/>
      <c r="UZ149" s="202"/>
      <c r="VA149" s="202"/>
      <c r="VB149" s="202"/>
      <c r="VC149" s="202"/>
      <c r="VD149" s="202"/>
      <c r="VE149" s="202"/>
      <c r="VF149" s="202"/>
      <c r="VG149" s="202"/>
      <c r="VH149" s="202"/>
      <c r="VI149" s="202"/>
      <c r="VJ149" s="202"/>
      <c r="VK149" s="202"/>
      <c r="VL149" s="202"/>
      <c r="VM149" s="202"/>
      <c r="VN149" s="202"/>
      <c r="VO149" s="202"/>
      <c r="VP149" s="202"/>
      <c r="VQ149" s="202"/>
      <c r="VR149" s="202"/>
      <c r="VS149" s="202"/>
      <c r="VT149" s="202"/>
      <c r="VU149" s="202"/>
      <c r="VV149" s="202"/>
      <c r="VW149" s="202"/>
      <c r="VX149" s="202"/>
      <c r="VY149" s="202"/>
      <c r="VZ149" s="202"/>
      <c r="WA149" s="202"/>
      <c r="WB149" s="202"/>
      <c r="WC149" s="202"/>
      <c r="WD149" s="202"/>
      <c r="WE149" s="202"/>
      <c r="WF149" s="202"/>
      <c r="WG149" s="202"/>
      <c r="WH149" s="202"/>
      <c r="WI149" s="202"/>
      <c r="WJ149" s="202"/>
      <c r="WK149" s="202"/>
      <c r="WL149" s="202"/>
      <c r="WM149" s="202"/>
      <c r="WN149" s="202"/>
      <c r="WO149" s="202"/>
      <c r="WP149" s="202"/>
      <c r="WQ149" s="202"/>
      <c r="WR149" s="202"/>
      <c r="WS149" s="202"/>
      <c r="WT149" s="202"/>
      <c r="WU149" s="202"/>
      <c r="WV149" s="202"/>
      <c r="WW149" s="202"/>
      <c r="WX149" s="202"/>
      <c r="WY149" s="202"/>
      <c r="WZ149" s="202"/>
      <c r="XA149" s="202"/>
      <c r="XB149" s="202"/>
      <c r="XC149" s="202"/>
      <c r="XD149" s="202"/>
      <c r="XE149" s="202"/>
      <c r="XF149" s="202"/>
      <c r="XG149" s="202"/>
      <c r="XH149" s="202"/>
      <c r="XI149" s="202"/>
      <c r="XJ149" s="202"/>
      <c r="XK149" s="202"/>
      <c r="XL149" s="202"/>
      <c r="XM149" s="202"/>
      <c r="XN149" s="202"/>
      <c r="XO149" s="202"/>
      <c r="XP149" s="202"/>
      <c r="XQ149" s="202"/>
      <c r="XR149" s="202"/>
      <c r="XS149" s="202"/>
      <c r="XT149" s="202"/>
      <c r="XU149" s="202"/>
      <c r="XV149" s="202"/>
      <c r="XW149" s="202"/>
      <c r="XX149" s="202"/>
      <c r="XY149" s="202"/>
      <c r="XZ149" s="202"/>
      <c r="YA149" s="202"/>
      <c r="YB149" s="202"/>
      <c r="YC149" s="202"/>
      <c r="YD149" s="202"/>
      <c r="YE149" s="202"/>
      <c r="YF149" s="202"/>
      <c r="YG149" s="202"/>
      <c r="YH149" s="202"/>
      <c r="YI149" s="202"/>
      <c r="YJ149" s="202"/>
      <c r="YK149" s="202"/>
      <c r="YL149" s="202"/>
      <c r="YM149" s="202"/>
      <c r="YN149" s="202"/>
      <c r="YO149" s="202"/>
      <c r="YP149" s="202"/>
      <c r="YQ149" s="202"/>
      <c r="YR149" s="202"/>
      <c r="YS149" s="202"/>
      <c r="YT149" s="202"/>
      <c r="YU149" s="202"/>
      <c r="YV149" s="202"/>
      <c r="YW149" s="202"/>
      <c r="YX149" s="202"/>
      <c r="YY149" s="202"/>
      <c r="YZ149" s="202"/>
      <c r="ZA149" s="202"/>
      <c r="ZB149" s="202"/>
      <c r="ZC149" s="202"/>
      <c r="ZD149" s="202"/>
      <c r="ZE149" s="202"/>
      <c r="ZF149" s="202"/>
      <c r="ZG149" s="202"/>
      <c r="ZH149" s="202"/>
      <c r="ZI149" s="202"/>
      <c r="ZJ149" s="202"/>
      <c r="ZK149" s="202"/>
      <c r="ZL149" s="202"/>
      <c r="ZM149" s="202"/>
      <c r="ZN149" s="202"/>
      <c r="ZO149" s="202"/>
      <c r="ZP149" s="202"/>
      <c r="ZQ149" s="202"/>
      <c r="ZR149" s="202"/>
      <c r="ZS149" s="202"/>
      <c r="ZT149" s="202"/>
      <c r="ZU149" s="202"/>
      <c r="ZV149" s="202"/>
      <c r="ZW149" s="202"/>
      <c r="ZX149" s="202"/>
      <c r="ZY149" s="202"/>
      <c r="ZZ149" s="202"/>
      <c r="AAA149" s="202"/>
      <c r="AAB149" s="202"/>
      <c r="AAC149" s="202"/>
      <c r="AAD149" s="202"/>
      <c r="AAE149" s="202"/>
      <c r="AAF149" s="202"/>
      <c r="AAG149" s="202"/>
      <c r="AAH149" s="202"/>
      <c r="AAI149" s="202"/>
      <c r="AAJ149" s="202"/>
      <c r="AAK149" s="202"/>
      <c r="AAL149" s="202"/>
      <c r="AAM149" s="202"/>
      <c r="AAN149" s="202"/>
      <c r="AAO149" s="202"/>
      <c r="AAP149" s="202"/>
      <c r="AAQ149" s="202"/>
      <c r="AAR149" s="202"/>
      <c r="AAS149" s="202"/>
      <c r="AAT149" s="202"/>
      <c r="AAU149" s="202"/>
      <c r="AAV149" s="202"/>
      <c r="AAW149" s="202"/>
      <c r="AAX149" s="202"/>
      <c r="AAY149" s="202"/>
      <c r="AAZ149" s="202"/>
      <c r="ABA149" s="202"/>
      <c r="ABB149" s="202"/>
      <c r="ABC149" s="202"/>
      <c r="ABD149" s="202"/>
      <c r="ABE149" s="202"/>
      <c r="ABF149" s="202"/>
      <c r="ABG149" s="202"/>
      <c r="ABH149" s="202"/>
      <c r="ABI149" s="202"/>
      <c r="ABJ149" s="202"/>
      <c r="ABK149" s="202"/>
      <c r="ABL149" s="202"/>
      <c r="ABM149" s="202"/>
      <c r="ABN149" s="202"/>
      <c r="ABO149" s="202"/>
      <c r="ABP149" s="202"/>
      <c r="ABQ149" s="202"/>
      <c r="ABR149" s="202"/>
      <c r="ABS149" s="202"/>
      <c r="ABT149" s="202"/>
      <c r="ABU149" s="202"/>
      <c r="ABV149" s="202"/>
      <c r="ABW149" s="202"/>
      <c r="ABX149" s="202"/>
      <c r="ABY149" s="202"/>
      <c r="ABZ149" s="202"/>
      <c r="ACA149" s="202"/>
      <c r="ACB149" s="202"/>
      <c r="ACC149" s="202"/>
      <c r="ACD149" s="202"/>
      <c r="ACE149" s="202"/>
      <c r="ACF149" s="202"/>
      <c r="ACG149" s="202"/>
      <c r="ACH149" s="202"/>
      <c r="ACI149" s="202"/>
      <c r="ACJ149" s="202"/>
      <c r="ACK149" s="202"/>
      <c r="ACL149" s="202"/>
      <c r="ACM149" s="202"/>
      <c r="ACN149" s="202"/>
      <c r="ACO149" s="202"/>
      <c r="ACP149" s="202"/>
      <c r="ACQ149" s="202"/>
      <c r="ACR149" s="202"/>
      <c r="ACS149" s="202"/>
      <c r="ACT149" s="202"/>
      <c r="ACU149" s="202"/>
      <c r="ACV149" s="202"/>
      <c r="ACW149" s="202"/>
      <c r="ACX149" s="202"/>
      <c r="ACY149" s="202"/>
      <c r="ACZ149" s="202"/>
      <c r="ADA149" s="202"/>
      <c r="ADB149" s="202"/>
      <c r="ADC149" s="202"/>
      <c r="ADD149" s="202"/>
      <c r="ADE149" s="202"/>
      <c r="ADF149" s="202"/>
      <c r="ADG149" s="202"/>
      <c r="ADH149" s="202"/>
      <c r="ADI149" s="202"/>
      <c r="ADJ149" s="202"/>
      <c r="ADK149" s="202"/>
      <c r="ADL149" s="202"/>
      <c r="ADM149" s="202"/>
      <c r="ADN149" s="202"/>
      <c r="ADO149" s="202"/>
      <c r="ADP149" s="202"/>
      <c r="ADQ149" s="202"/>
      <c r="ADR149" s="202"/>
      <c r="ADS149" s="202"/>
      <c r="ADT149" s="202"/>
      <c r="ADU149" s="202"/>
      <c r="ADV149" s="202"/>
      <c r="ADW149" s="202"/>
      <c r="ADX149" s="202"/>
      <c r="ADY149" s="202"/>
      <c r="ADZ149" s="202"/>
      <c r="AEA149" s="202"/>
      <c r="AEB149" s="202"/>
      <c r="AEC149" s="202"/>
      <c r="AED149" s="202"/>
      <c r="AEE149" s="202"/>
      <c r="AEF149" s="202"/>
      <c r="AEG149" s="202"/>
      <c r="AEH149" s="202"/>
      <c r="AEI149" s="202"/>
      <c r="AEJ149" s="202"/>
      <c r="AEK149" s="202"/>
      <c r="AEL149" s="202"/>
      <c r="AEM149" s="202"/>
      <c r="AEN149" s="202"/>
      <c r="AEO149" s="202"/>
      <c r="AEP149" s="202"/>
      <c r="AEQ149" s="202"/>
      <c r="AER149" s="202"/>
      <c r="AES149" s="202"/>
      <c r="AET149" s="202"/>
      <c r="AEU149" s="202"/>
      <c r="AEV149" s="202"/>
      <c r="AEW149" s="202"/>
      <c r="AEX149" s="202"/>
      <c r="AEY149" s="202"/>
      <c r="AEZ149" s="202"/>
      <c r="AFA149" s="202"/>
      <c r="AFB149" s="202"/>
      <c r="AFC149" s="202"/>
      <c r="AFD149" s="202"/>
      <c r="AFE149" s="202"/>
      <c r="AFF149" s="202"/>
      <c r="AFG149" s="202"/>
      <c r="AFH149" s="202"/>
      <c r="AFI149" s="202"/>
      <c r="AFJ149" s="202"/>
      <c r="AFK149" s="202"/>
      <c r="AFL149" s="202"/>
      <c r="AFM149" s="202"/>
      <c r="AFN149" s="202"/>
      <c r="AFO149" s="202"/>
      <c r="AFP149" s="202"/>
      <c r="AFQ149" s="202"/>
      <c r="AFR149" s="202"/>
      <c r="AFS149" s="202"/>
      <c r="AFT149" s="202"/>
      <c r="AFU149" s="202"/>
      <c r="AFV149" s="202"/>
      <c r="AFW149" s="202"/>
      <c r="AFX149" s="202"/>
      <c r="AFY149" s="202"/>
      <c r="AFZ149" s="202"/>
      <c r="AGA149" s="202"/>
      <c r="AGB149" s="202"/>
      <c r="AGC149" s="202"/>
      <c r="AGD149" s="202"/>
      <c r="AGE149" s="202"/>
      <c r="AGF149" s="202"/>
      <c r="AGG149" s="202"/>
      <c r="AGH149" s="202"/>
      <c r="AGI149" s="202"/>
      <c r="AGJ149" s="202"/>
      <c r="AGK149" s="202"/>
      <c r="AGL149" s="202"/>
      <c r="AGM149" s="202"/>
      <c r="AGN149" s="202"/>
      <c r="AGO149" s="202"/>
      <c r="AGP149" s="202"/>
      <c r="AGQ149" s="202"/>
      <c r="AGR149" s="202"/>
      <c r="AGS149" s="202"/>
      <c r="AGT149" s="202"/>
      <c r="AGU149" s="202"/>
      <c r="AGV149" s="202"/>
      <c r="AGW149" s="202"/>
      <c r="AGX149" s="202"/>
      <c r="AGY149" s="202"/>
      <c r="AGZ149" s="202"/>
      <c r="AHA149" s="202"/>
      <c r="AHB149" s="202"/>
      <c r="AHC149" s="202"/>
      <c r="AHD149" s="202"/>
      <c r="AHE149" s="202"/>
      <c r="AHF149" s="202"/>
      <c r="AHG149" s="202"/>
      <c r="AHH149" s="202"/>
      <c r="AHI149" s="202"/>
      <c r="AHJ149" s="202"/>
      <c r="AHK149" s="202"/>
      <c r="AHL149" s="202"/>
      <c r="AHM149" s="202"/>
      <c r="AHN149" s="202"/>
      <c r="AHO149" s="202"/>
      <c r="AHP149" s="202"/>
      <c r="AHQ149" s="202"/>
      <c r="AHR149" s="202"/>
      <c r="AHS149" s="202"/>
      <c r="AHT149" s="202"/>
      <c r="AHU149" s="202"/>
      <c r="AHV149" s="202"/>
      <c r="AHW149" s="202"/>
      <c r="AHX149" s="202"/>
      <c r="AHY149" s="202"/>
      <c r="AHZ149" s="202"/>
      <c r="AIA149" s="202"/>
      <c r="AIB149" s="202"/>
      <c r="AIC149" s="202"/>
      <c r="AID149" s="202"/>
      <c r="AIE149" s="202"/>
      <c r="AIF149" s="202"/>
      <c r="AIG149" s="202"/>
      <c r="AIH149" s="202"/>
      <c r="AII149" s="202"/>
      <c r="AIJ149" s="202"/>
      <c r="AIK149" s="202"/>
      <c r="AIL149" s="202"/>
      <c r="AIM149" s="202"/>
      <c r="AIN149" s="202"/>
      <c r="AIO149" s="202"/>
      <c r="AIP149" s="202"/>
      <c r="AIQ149" s="202"/>
      <c r="AIR149" s="202"/>
      <c r="AIS149" s="202"/>
      <c r="AIT149" s="202"/>
      <c r="AIU149" s="202"/>
      <c r="AIV149" s="202"/>
      <c r="AIW149" s="202"/>
      <c r="AIX149" s="202"/>
      <c r="AIY149" s="202"/>
      <c r="AIZ149" s="202"/>
      <c r="AJA149" s="202"/>
      <c r="AJB149" s="202"/>
      <c r="AJC149" s="202"/>
      <c r="AJD149" s="202"/>
      <c r="AJE149" s="202"/>
      <c r="AJF149" s="202"/>
      <c r="AJG149" s="202"/>
      <c r="AJH149" s="202"/>
      <c r="AJI149" s="202"/>
      <c r="AJJ149" s="202"/>
      <c r="AJK149" s="202"/>
      <c r="AJL149" s="202"/>
      <c r="AJM149" s="202"/>
      <c r="AJN149" s="202"/>
      <c r="AJO149" s="202"/>
      <c r="AJP149" s="202"/>
      <c r="AJQ149" s="202"/>
      <c r="AJR149" s="202"/>
      <c r="AJS149" s="202"/>
      <c r="AJT149" s="202"/>
      <c r="AJU149" s="202"/>
      <c r="AJV149" s="202"/>
      <c r="AJW149" s="202"/>
      <c r="AJX149" s="202"/>
      <c r="AJY149" s="202"/>
      <c r="AJZ149" s="202"/>
      <c r="AKA149" s="202"/>
      <c r="AKB149" s="202"/>
      <c r="AKC149" s="202"/>
      <c r="AKD149" s="202"/>
      <c r="AKE149" s="202"/>
      <c r="AKF149" s="202"/>
      <c r="AKG149" s="202"/>
      <c r="AKH149" s="202"/>
      <c r="AKI149" s="202"/>
      <c r="AKJ149" s="202"/>
      <c r="AKK149" s="202"/>
      <c r="AKL149" s="202"/>
      <c r="AKM149" s="202"/>
      <c r="AKN149" s="202"/>
      <c r="AKO149" s="202"/>
      <c r="AKP149" s="202"/>
      <c r="AKQ149" s="202"/>
      <c r="AKR149" s="202"/>
      <c r="AKS149" s="202"/>
      <c r="AKT149" s="202"/>
      <c r="AKU149" s="202"/>
      <c r="AKV149" s="202"/>
      <c r="AKW149" s="202"/>
      <c r="AKX149" s="202"/>
      <c r="AKY149" s="202"/>
      <c r="AKZ149" s="202"/>
      <c r="ALA149" s="202"/>
      <c r="ALB149" s="202"/>
      <c r="ALC149" s="202"/>
      <c r="ALD149" s="202"/>
      <c r="ALE149" s="202"/>
      <c r="ALF149" s="202"/>
      <c r="ALG149" s="202"/>
      <c r="ALH149" s="202"/>
      <c r="ALI149" s="202"/>
      <c r="ALJ149" s="202"/>
      <c r="ALK149" s="202"/>
      <c r="ALL149" s="202"/>
      <c r="ALM149" s="202"/>
      <c r="ALN149" s="202"/>
      <c r="ALO149" s="202"/>
      <c r="ALP149" s="202"/>
      <c r="ALQ149" s="202"/>
      <c r="ALR149" s="202"/>
      <c r="ALS149" s="202"/>
      <c r="ALT149" s="202"/>
      <c r="ALU149" s="202"/>
      <c r="ALV149" s="202"/>
      <c r="ALW149" s="202"/>
      <c r="ALX149" s="202"/>
      <c r="ALY149" s="202"/>
      <c r="ALZ149" s="202"/>
      <c r="AMA149" s="202"/>
      <c r="AMB149" s="202"/>
      <c r="AMC149" s="202"/>
      <c r="AMD149" s="202"/>
      <c r="AME149" s="202"/>
      <c r="AMF149" s="202"/>
      <c r="AMG149" s="202"/>
      <c r="AMH149" s="202"/>
      <c r="AMI149" s="202"/>
    </row>
    <row r="150" spans="1:1023">
      <c r="A150" s="186">
        <v>376</v>
      </c>
      <c r="B150" s="187" t="s">
        <v>32</v>
      </c>
      <c r="C150" s="186">
        <v>200</v>
      </c>
      <c r="D150" s="203"/>
      <c r="E150" s="203"/>
      <c r="F150" s="188">
        <v>11.09</v>
      </c>
      <c r="G150" s="188">
        <v>44.34</v>
      </c>
    </row>
    <row r="151" spans="1:1023">
      <c r="A151" s="186"/>
      <c r="B151" s="187" t="s">
        <v>22</v>
      </c>
      <c r="C151" s="186">
        <v>30</v>
      </c>
      <c r="D151" s="188">
        <v>2.37</v>
      </c>
      <c r="E151" s="189">
        <v>0.3</v>
      </c>
      <c r="F151" s="188">
        <v>14.49</v>
      </c>
      <c r="G151" s="189">
        <v>70.5</v>
      </c>
    </row>
    <row r="152" spans="1:1023">
      <c r="A152" s="414" t="s">
        <v>223</v>
      </c>
      <c r="B152" s="414"/>
      <c r="C152" s="190">
        <v>530</v>
      </c>
      <c r="D152" s="188">
        <v>20.64</v>
      </c>
      <c r="E152" s="188">
        <v>18.260000000000002</v>
      </c>
      <c r="F152" s="188">
        <v>61.92</v>
      </c>
      <c r="G152" s="188">
        <v>493.52</v>
      </c>
    </row>
    <row r="153" spans="1:1023">
      <c r="A153" s="414" t="s">
        <v>224</v>
      </c>
      <c r="B153" s="414"/>
      <c r="C153" s="414"/>
      <c r="D153" s="414"/>
      <c r="E153" s="414"/>
      <c r="F153" s="414"/>
      <c r="G153" s="414"/>
    </row>
    <row r="154" spans="1:1023">
      <c r="A154" s="186">
        <v>376.03</v>
      </c>
      <c r="B154" s="187" t="s">
        <v>233</v>
      </c>
      <c r="C154" s="186">
        <v>200</v>
      </c>
      <c r="D154" s="189">
        <v>5.8</v>
      </c>
      <c r="E154" s="186">
        <v>5</v>
      </c>
      <c r="F154" s="186">
        <v>8</v>
      </c>
      <c r="G154" s="186">
        <v>106</v>
      </c>
    </row>
    <row r="155" spans="1:1023">
      <c r="A155" s="414" t="s">
        <v>226</v>
      </c>
      <c r="B155" s="414"/>
      <c r="C155" s="190">
        <v>200</v>
      </c>
      <c r="D155" s="188">
        <v>5.8</v>
      </c>
      <c r="E155" s="188">
        <v>5</v>
      </c>
      <c r="F155" s="188">
        <v>8</v>
      </c>
      <c r="G155" s="186">
        <v>106</v>
      </c>
    </row>
    <row r="156" spans="1:1023">
      <c r="A156" s="415" t="s">
        <v>227</v>
      </c>
      <c r="B156" s="415"/>
      <c r="C156" s="191">
        <f>C155+C152+C145+C140+C131</f>
        <v>2545</v>
      </c>
      <c r="D156" s="192">
        <f>D155+D152+D145+D140+D131</f>
        <v>82.96</v>
      </c>
      <c r="E156" s="192">
        <f>E155+E152+E145+E140+E131</f>
        <v>82.330000000000013</v>
      </c>
      <c r="F156" s="192">
        <f>F155+F152+F145+F140+F131</f>
        <v>341.3</v>
      </c>
      <c r="G156" s="192">
        <f>G155+G152+G145+G140+G131</f>
        <v>2453.0899999999997</v>
      </c>
    </row>
    <row r="157" spans="1:1023">
      <c r="A157" s="158"/>
      <c r="B157" s="159"/>
      <c r="C157" s="159"/>
      <c r="D157" s="159"/>
      <c r="E157" s="159"/>
      <c r="F157" s="159"/>
      <c r="G157" s="159"/>
    </row>
    <row r="158" spans="1:1023">
      <c r="A158" s="418"/>
      <c r="B158" s="418"/>
      <c r="C158" s="418"/>
      <c r="D158" s="418"/>
      <c r="E158" s="418"/>
      <c r="F158" s="418"/>
      <c r="G158" s="418"/>
    </row>
    <row r="159" spans="1:1023">
      <c r="A159" s="160" t="s">
        <v>209</v>
      </c>
      <c r="B159" s="417" t="s">
        <v>241</v>
      </c>
      <c r="C159" s="417"/>
      <c r="D159" s="417"/>
      <c r="E159" s="418"/>
      <c r="F159" s="418"/>
      <c r="G159" s="418"/>
    </row>
    <row r="160" spans="1:1023">
      <c r="A160" s="160" t="s">
        <v>211</v>
      </c>
      <c r="B160" s="419">
        <v>1</v>
      </c>
      <c r="C160" s="419"/>
      <c r="D160" s="419"/>
      <c r="E160" s="161"/>
      <c r="F160" s="159"/>
      <c r="G160" s="159"/>
    </row>
    <row r="161" spans="1:7" ht="15.6" customHeight="1">
      <c r="A161" s="420" t="s">
        <v>6</v>
      </c>
      <c r="B161" s="416" t="s">
        <v>7</v>
      </c>
      <c r="C161" s="416" t="s">
        <v>8</v>
      </c>
      <c r="D161" s="416" t="s">
        <v>10</v>
      </c>
      <c r="E161" s="416"/>
      <c r="F161" s="416"/>
      <c r="G161" s="416" t="s">
        <v>11</v>
      </c>
    </row>
    <row r="162" spans="1:7">
      <c r="A162" s="420"/>
      <c r="B162" s="416"/>
      <c r="C162" s="416"/>
      <c r="D162" s="163" t="s">
        <v>12</v>
      </c>
      <c r="E162" s="163" t="s">
        <v>13</v>
      </c>
      <c r="F162" s="163" t="s">
        <v>14</v>
      </c>
      <c r="G162" s="416"/>
    </row>
    <row r="163" spans="1:7">
      <c r="A163" s="164">
        <v>1</v>
      </c>
      <c r="B163" s="164">
        <v>2</v>
      </c>
      <c r="C163" s="164">
        <v>3</v>
      </c>
      <c r="D163" s="164">
        <v>4</v>
      </c>
      <c r="E163" s="164">
        <v>5</v>
      </c>
      <c r="F163" s="164">
        <v>6</v>
      </c>
      <c r="G163" s="164">
        <v>7</v>
      </c>
    </row>
    <row r="164" spans="1:7">
      <c r="A164" s="415" t="s">
        <v>212</v>
      </c>
      <c r="B164" s="415"/>
      <c r="C164" s="415"/>
      <c r="D164" s="415"/>
      <c r="E164" s="415"/>
      <c r="F164" s="415"/>
      <c r="G164" s="415"/>
    </row>
    <row r="165" spans="1:7">
      <c r="A165" s="173">
        <v>488</v>
      </c>
      <c r="B165" s="184" t="s">
        <v>50</v>
      </c>
      <c r="C165" s="173">
        <v>130</v>
      </c>
      <c r="D165" s="174">
        <v>15.45</v>
      </c>
      <c r="E165" s="174">
        <v>15.72</v>
      </c>
      <c r="F165" s="174">
        <v>2.73</v>
      </c>
      <c r="G165" s="185">
        <v>215.2</v>
      </c>
    </row>
    <row r="166" spans="1:7" ht="27.6" customHeight="1">
      <c r="A166" s="173">
        <v>71</v>
      </c>
      <c r="B166" s="184" t="s">
        <v>52</v>
      </c>
      <c r="C166" s="173">
        <v>40</v>
      </c>
      <c r="D166" s="174">
        <v>1.24</v>
      </c>
      <c r="E166" s="174">
        <v>0.08</v>
      </c>
      <c r="F166" s="185">
        <v>2.6</v>
      </c>
      <c r="G166" s="173">
        <v>16</v>
      </c>
    </row>
    <row r="167" spans="1:7" ht="29.1" customHeight="1">
      <c r="A167" s="173">
        <v>379</v>
      </c>
      <c r="B167" s="184" t="s">
        <v>54</v>
      </c>
      <c r="C167" s="173">
        <v>200</v>
      </c>
      <c r="D167" s="174">
        <v>3.23</v>
      </c>
      <c r="E167" s="174">
        <v>2.5099999999999998</v>
      </c>
      <c r="F167" s="174">
        <v>20.67</v>
      </c>
      <c r="G167" s="174">
        <v>118.89</v>
      </c>
    </row>
    <row r="168" spans="1:7">
      <c r="A168" s="173"/>
      <c r="B168" s="184" t="s">
        <v>22</v>
      </c>
      <c r="C168" s="173">
        <v>70</v>
      </c>
      <c r="D168" s="174">
        <v>5.53</v>
      </c>
      <c r="E168" s="185">
        <v>0.7</v>
      </c>
      <c r="F168" s="174">
        <v>33.81</v>
      </c>
      <c r="G168" s="185">
        <v>164.5</v>
      </c>
    </row>
    <row r="169" spans="1:7">
      <c r="A169" s="173">
        <v>338</v>
      </c>
      <c r="B169" s="184" t="s">
        <v>242</v>
      </c>
      <c r="C169" s="173">
        <v>100</v>
      </c>
      <c r="D169" s="185">
        <v>1.5</v>
      </c>
      <c r="E169" s="185">
        <v>0.5</v>
      </c>
      <c r="F169" s="173">
        <v>21</v>
      </c>
      <c r="G169" s="173">
        <v>96</v>
      </c>
    </row>
    <row r="170" spans="1:7">
      <c r="A170" s="415" t="s">
        <v>25</v>
      </c>
      <c r="B170" s="415"/>
      <c r="C170" s="164">
        <v>540</v>
      </c>
      <c r="D170" s="174">
        <v>26.95</v>
      </c>
      <c r="E170" s="174">
        <v>19.510000000000002</v>
      </c>
      <c r="F170" s="174">
        <v>80.81</v>
      </c>
      <c r="G170" s="174">
        <v>610.59</v>
      </c>
    </row>
    <row r="171" spans="1:7">
      <c r="A171" s="415" t="s">
        <v>214</v>
      </c>
      <c r="B171" s="415"/>
      <c r="C171" s="415"/>
      <c r="D171" s="415"/>
      <c r="E171" s="415"/>
      <c r="F171" s="415"/>
      <c r="G171" s="415"/>
    </row>
    <row r="172" spans="1:7" ht="29.1" customHeight="1">
      <c r="A172" s="175" t="s">
        <v>149</v>
      </c>
      <c r="B172" s="176" t="s">
        <v>150</v>
      </c>
      <c r="C172" s="186">
        <v>60</v>
      </c>
      <c r="D172" s="188">
        <v>0.75</v>
      </c>
      <c r="E172" s="188">
        <v>5.0599999999999996</v>
      </c>
      <c r="F172" s="188">
        <v>3.72</v>
      </c>
      <c r="G172" s="188">
        <v>63.85</v>
      </c>
    </row>
    <row r="173" spans="1:7" ht="20.85" customHeight="1">
      <c r="A173" s="175">
        <v>100</v>
      </c>
      <c r="B173" s="176" t="s">
        <v>151</v>
      </c>
      <c r="C173" s="186">
        <v>200</v>
      </c>
      <c r="D173" s="188">
        <v>1.51</v>
      </c>
      <c r="E173" s="188">
        <v>3.18</v>
      </c>
      <c r="F173" s="188">
        <v>7.56</v>
      </c>
      <c r="G173" s="188">
        <v>65.209999999999994</v>
      </c>
    </row>
    <row r="174" spans="1:7">
      <c r="A174" s="175" t="s">
        <v>152</v>
      </c>
      <c r="B174" s="197" t="s">
        <v>153</v>
      </c>
      <c r="C174" s="204">
        <v>90</v>
      </c>
      <c r="D174" s="205">
        <v>13.8</v>
      </c>
      <c r="E174" s="205">
        <v>5.8</v>
      </c>
      <c r="F174" s="205">
        <v>3.64</v>
      </c>
      <c r="G174" s="205">
        <v>121.96</v>
      </c>
    </row>
    <row r="175" spans="1:7" ht="31.2">
      <c r="A175" s="175" t="s">
        <v>154</v>
      </c>
      <c r="B175" s="197" t="s">
        <v>155</v>
      </c>
      <c r="C175" s="204">
        <v>155</v>
      </c>
      <c r="D175" s="205">
        <v>3.24</v>
      </c>
      <c r="E175" s="205">
        <v>6.82</v>
      </c>
      <c r="F175" s="205">
        <v>22.25</v>
      </c>
      <c r="G175" s="205">
        <v>163.78</v>
      </c>
    </row>
    <row r="176" spans="1:7">
      <c r="A176" s="175" t="s">
        <v>135</v>
      </c>
      <c r="B176" s="176" t="s">
        <v>136</v>
      </c>
      <c r="C176" s="186">
        <v>200</v>
      </c>
      <c r="D176" s="188">
        <v>0.59</v>
      </c>
      <c r="E176" s="188">
        <v>0.05</v>
      </c>
      <c r="F176" s="188">
        <v>18.579999999999998</v>
      </c>
      <c r="G176" s="188">
        <v>77.94</v>
      </c>
    </row>
    <row r="177" spans="1:7">
      <c r="A177" s="173"/>
      <c r="B177" s="184" t="s">
        <v>22</v>
      </c>
      <c r="C177" s="173">
        <v>50</v>
      </c>
      <c r="D177" s="174">
        <v>3.95</v>
      </c>
      <c r="E177" s="185">
        <v>0.5</v>
      </c>
      <c r="F177" s="174">
        <v>24.15</v>
      </c>
      <c r="G177" s="185">
        <v>117.5</v>
      </c>
    </row>
    <row r="178" spans="1:7">
      <c r="A178" s="173"/>
      <c r="B178" s="184" t="s">
        <v>127</v>
      </c>
      <c r="C178" s="173">
        <v>60</v>
      </c>
      <c r="D178" s="174">
        <v>3.96</v>
      </c>
      <c r="E178" s="174">
        <v>0.72</v>
      </c>
      <c r="F178" s="174">
        <v>23.79</v>
      </c>
      <c r="G178" s="185">
        <v>118.8</v>
      </c>
    </row>
    <row r="179" spans="1:7">
      <c r="A179" s="415" t="s">
        <v>128</v>
      </c>
      <c r="B179" s="415"/>
      <c r="C179" s="164">
        <v>815</v>
      </c>
      <c r="D179" s="174">
        <f>SUM(D172:D178)</f>
        <v>27.800000000000004</v>
      </c>
      <c r="E179" s="174">
        <f>SUM(E172:E178)</f>
        <v>22.13</v>
      </c>
      <c r="F179" s="174">
        <f>SUM(F172:F178)</f>
        <v>103.69</v>
      </c>
      <c r="G179" s="174">
        <f>SUM(G172:G178)</f>
        <v>729.04</v>
      </c>
    </row>
    <row r="180" spans="1:7">
      <c r="A180" s="415" t="s">
        <v>215</v>
      </c>
      <c r="B180" s="415"/>
      <c r="C180" s="415"/>
      <c r="D180" s="415"/>
      <c r="E180" s="415"/>
      <c r="F180" s="415"/>
      <c r="G180" s="415"/>
    </row>
    <row r="181" spans="1:7">
      <c r="A181" s="173">
        <v>446</v>
      </c>
      <c r="B181" s="184" t="s">
        <v>243</v>
      </c>
      <c r="C181" s="173">
        <v>75</v>
      </c>
      <c r="D181" s="174">
        <v>6.78</v>
      </c>
      <c r="E181" s="174">
        <v>13.52</v>
      </c>
      <c r="F181" s="185">
        <v>27.5</v>
      </c>
      <c r="G181" s="174">
        <v>259.74</v>
      </c>
    </row>
    <row r="182" spans="1:7">
      <c r="A182" s="173">
        <v>376</v>
      </c>
      <c r="B182" s="184" t="s">
        <v>32</v>
      </c>
      <c r="C182" s="173">
        <v>200</v>
      </c>
      <c r="D182" s="196"/>
      <c r="E182" s="196"/>
      <c r="F182" s="174">
        <v>11.09</v>
      </c>
      <c r="G182" s="174">
        <v>44.34</v>
      </c>
    </row>
    <row r="183" spans="1:7">
      <c r="A183" s="173">
        <v>338</v>
      </c>
      <c r="B183" s="184" t="s">
        <v>230</v>
      </c>
      <c r="C183" s="173">
        <v>100</v>
      </c>
      <c r="D183" s="185">
        <v>0.4</v>
      </c>
      <c r="E183" s="185">
        <v>0.4</v>
      </c>
      <c r="F183" s="185">
        <v>9.8000000000000007</v>
      </c>
      <c r="G183" s="173">
        <v>47</v>
      </c>
    </row>
    <row r="184" spans="1:7">
      <c r="A184" s="415" t="s">
        <v>218</v>
      </c>
      <c r="B184" s="415"/>
      <c r="C184" s="164">
        <v>375</v>
      </c>
      <c r="D184" s="174">
        <v>7.18</v>
      </c>
      <c r="E184" s="174">
        <v>13.92</v>
      </c>
      <c r="F184" s="174">
        <v>48.39</v>
      </c>
      <c r="G184" s="174">
        <v>351.08</v>
      </c>
    </row>
    <row r="185" spans="1:7">
      <c r="A185" s="414" t="s">
        <v>219</v>
      </c>
      <c r="B185" s="414"/>
      <c r="C185" s="414"/>
      <c r="D185" s="414"/>
      <c r="E185" s="414"/>
      <c r="F185" s="414"/>
      <c r="G185" s="414"/>
    </row>
    <row r="186" spans="1:7">
      <c r="A186" s="186">
        <v>45</v>
      </c>
      <c r="B186" s="176" t="s">
        <v>187</v>
      </c>
      <c r="C186" s="186">
        <v>60</v>
      </c>
      <c r="D186" s="177">
        <v>1.26</v>
      </c>
      <c r="E186" s="177">
        <v>3.11</v>
      </c>
      <c r="F186" s="177">
        <v>4.46</v>
      </c>
      <c r="G186" s="175">
        <v>51</v>
      </c>
    </row>
    <row r="187" spans="1:7">
      <c r="A187" s="186">
        <v>211</v>
      </c>
      <c r="B187" s="187" t="s">
        <v>235</v>
      </c>
      <c r="C187" s="186">
        <v>200</v>
      </c>
      <c r="D187" s="188">
        <v>18.41</v>
      </c>
      <c r="E187" s="188">
        <v>16.28</v>
      </c>
      <c r="F187" s="188">
        <v>3.82</v>
      </c>
      <c r="G187" s="188">
        <v>236.66</v>
      </c>
    </row>
    <row r="188" spans="1:7">
      <c r="A188" s="186">
        <v>378</v>
      </c>
      <c r="B188" s="187" t="s">
        <v>222</v>
      </c>
      <c r="C188" s="186">
        <v>200</v>
      </c>
      <c r="D188" s="188">
        <v>1.61</v>
      </c>
      <c r="E188" s="188">
        <v>1.39</v>
      </c>
      <c r="F188" s="188">
        <v>13.76</v>
      </c>
      <c r="G188" s="188">
        <v>74.34</v>
      </c>
    </row>
    <row r="189" spans="1:7">
      <c r="A189" s="186"/>
      <c r="B189" s="187" t="s">
        <v>22</v>
      </c>
      <c r="C189" s="186">
        <v>40</v>
      </c>
      <c r="D189" s="188">
        <v>3.16</v>
      </c>
      <c r="E189" s="189">
        <v>0.4</v>
      </c>
      <c r="F189" s="188">
        <v>19.32</v>
      </c>
      <c r="G189" s="186">
        <v>94</v>
      </c>
    </row>
    <row r="190" spans="1:7">
      <c r="A190" s="414" t="s">
        <v>223</v>
      </c>
      <c r="B190" s="414"/>
      <c r="C190" s="190">
        <v>500</v>
      </c>
      <c r="D190" s="188">
        <f>SUM(D186:D189)</f>
        <v>24.44</v>
      </c>
      <c r="E190" s="188">
        <f>SUM(E186:E189)</f>
        <v>21.18</v>
      </c>
      <c r="F190" s="188">
        <f>SUM(F186:F189)</f>
        <v>41.36</v>
      </c>
      <c r="G190" s="188">
        <f>SUM(G186:G189)</f>
        <v>456</v>
      </c>
    </row>
    <row r="191" spans="1:7">
      <c r="A191" s="414" t="s">
        <v>224</v>
      </c>
      <c r="B191" s="414"/>
      <c r="C191" s="414"/>
      <c r="D191" s="414"/>
      <c r="E191" s="414"/>
      <c r="F191" s="414"/>
      <c r="G191" s="414"/>
    </row>
    <row r="192" spans="1:7">
      <c r="A192" s="186">
        <v>376.02</v>
      </c>
      <c r="B192" s="187" t="s">
        <v>236</v>
      </c>
      <c r="C192" s="186">
        <v>200</v>
      </c>
      <c r="D192" s="189">
        <v>5.8</v>
      </c>
      <c r="E192" s="186">
        <v>5</v>
      </c>
      <c r="F192" s="189">
        <v>9.6</v>
      </c>
      <c r="G192" s="186">
        <v>108</v>
      </c>
    </row>
    <row r="193" spans="1:7">
      <c r="A193" s="414" t="s">
        <v>226</v>
      </c>
      <c r="B193" s="414"/>
      <c r="C193" s="190">
        <v>200</v>
      </c>
      <c r="D193" s="188">
        <v>5.8</v>
      </c>
      <c r="E193" s="188">
        <v>5</v>
      </c>
      <c r="F193" s="188">
        <v>9.6</v>
      </c>
      <c r="G193" s="186">
        <v>108</v>
      </c>
    </row>
    <row r="194" spans="1:7">
      <c r="A194" s="415" t="s">
        <v>227</v>
      </c>
      <c r="B194" s="415"/>
      <c r="C194" s="191">
        <f>C193+C190+C184+C179+C170</f>
        <v>2430</v>
      </c>
      <c r="D194" s="192">
        <f>D193+D190+D184+D179+D170</f>
        <v>92.17</v>
      </c>
      <c r="E194" s="192">
        <f>E193+E190+E184+E179+E170</f>
        <v>81.740000000000009</v>
      </c>
      <c r="F194" s="192">
        <f>F193+F190+F184+F179+F170</f>
        <v>283.85000000000002</v>
      </c>
      <c r="G194" s="192">
        <f>G193+G190+G184+G179+G170</f>
        <v>2254.71</v>
      </c>
    </row>
    <row r="195" spans="1:7">
      <c r="A195" s="158"/>
      <c r="B195" s="159"/>
      <c r="C195" s="159"/>
      <c r="D195" s="159"/>
      <c r="E195" s="159"/>
      <c r="F195" s="159"/>
      <c r="G195" s="159"/>
    </row>
    <row r="196" spans="1:7">
      <c r="A196" s="418"/>
      <c r="B196" s="418"/>
      <c r="C196" s="418"/>
      <c r="D196" s="418"/>
      <c r="E196" s="418"/>
      <c r="F196" s="418"/>
      <c r="G196" s="418"/>
    </row>
    <row r="197" spans="1:7">
      <c r="A197" s="160" t="s">
        <v>209</v>
      </c>
      <c r="B197" s="417" t="s">
        <v>244</v>
      </c>
      <c r="C197" s="417"/>
      <c r="D197" s="417"/>
      <c r="E197" s="418"/>
      <c r="F197" s="418"/>
      <c r="G197" s="418"/>
    </row>
    <row r="198" spans="1:7">
      <c r="A198" s="160" t="s">
        <v>211</v>
      </c>
      <c r="B198" s="419">
        <v>1</v>
      </c>
      <c r="C198" s="419"/>
      <c r="D198" s="419"/>
      <c r="E198" s="161"/>
      <c r="F198" s="159"/>
      <c r="G198" s="159"/>
    </row>
    <row r="199" spans="1:7" ht="15.6" customHeight="1">
      <c r="A199" s="420" t="s">
        <v>6</v>
      </c>
      <c r="B199" s="416" t="s">
        <v>7</v>
      </c>
      <c r="C199" s="416" t="s">
        <v>8</v>
      </c>
      <c r="D199" s="416" t="s">
        <v>10</v>
      </c>
      <c r="E199" s="416"/>
      <c r="F199" s="416"/>
      <c r="G199" s="416" t="s">
        <v>11</v>
      </c>
    </row>
    <row r="200" spans="1:7">
      <c r="A200" s="420"/>
      <c r="B200" s="416"/>
      <c r="C200" s="416"/>
      <c r="D200" s="163" t="s">
        <v>12</v>
      </c>
      <c r="E200" s="163" t="s">
        <v>13</v>
      </c>
      <c r="F200" s="163" t="s">
        <v>14</v>
      </c>
      <c r="G200" s="416"/>
    </row>
    <row r="201" spans="1:7">
      <c r="A201" s="164">
        <v>1</v>
      </c>
      <c r="B201" s="164">
        <v>2</v>
      </c>
      <c r="C201" s="164">
        <v>3</v>
      </c>
      <c r="D201" s="164">
        <v>4</v>
      </c>
      <c r="E201" s="164">
        <v>5</v>
      </c>
      <c r="F201" s="164">
        <v>6</v>
      </c>
      <c r="G201" s="164">
        <v>7</v>
      </c>
    </row>
    <row r="202" spans="1:7">
      <c r="A202" s="415" t="s">
        <v>212</v>
      </c>
      <c r="B202" s="415"/>
      <c r="C202" s="415"/>
      <c r="D202" s="415"/>
      <c r="E202" s="415"/>
      <c r="F202" s="415"/>
      <c r="G202" s="415"/>
    </row>
    <row r="203" spans="1:7">
      <c r="A203" s="173">
        <v>15</v>
      </c>
      <c r="B203" s="184" t="s">
        <v>36</v>
      </c>
      <c r="C203" s="173">
        <v>15</v>
      </c>
      <c r="D203" s="185">
        <v>3.9</v>
      </c>
      <c r="E203" s="174">
        <v>3.92</v>
      </c>
      <c r="F203" s="196"/>
      <c r="G203" s="185">
        <v>51.6</v>
      </c>
    </row>
    <row r="204" spans="1:7">
      <c r="A204" s="173">
        <v>16</v>
      </c>
      <c r="B204" s="184" t="s">
        <v>75</v>
      </c>
      <c r="C204" s="173">
        <v>15</v>
      </c>
      <c r="D204" s="174">
        <v>1.94</v>
      </c>
      <c r="E204" s="174">
        <v>3.27</v>
      </c>
      <c r="F204" s="174">
        <v>0.28999999999999998</v>
      </c>
      <c r="G204" s="185">
        <v>38.4</v>
      </c>
    </row>
    <row r="205" spans="1:7" ht="34.200000000000003" customHeight="1">
      <c r="A205" s="173">
        <v>175</v>
      </c>
      <c r="B205" s="184" t="s">
        <v>64</v>
      </c>
      <c r="C205" s="173">
        <v>150</v>
      </c>
      <c r="D205" s="174">
        <v>3.69</v>
      </c>
      <c r="E205" s="174">
        <v>3.94</v>
      </c>
      <c r="F205" s="174">
        <v>23.29</v>
      </c>
      <c r="G205" s="174">
        <v>143.79</v>
      </c>
    </row>
    <row r="206" spans="1:7">
      <c r="A206" s="173">
        <v>378</v>
      </c>
      <c r="B206" s="184" t="s">
        <v>222</v>
      </c>
      <c r="C206" s="173">
        <v>200</v>
      </c>
      <c r="D206" s="174">
        <v>1.61</v>
      </c>
      <c r="E206" s="174">
        <v>1.39</v>
      </c>
      <c r="F206" s="174">
        <v>13.76</v>
      </c>
      <c r="G206" s="174">
        <v>74.34</v>
      </c>
    </row>
    <row r="207" spans="1:7">
      <c r="A207" s="173"/>
      <c r="B207" s="184" t="s">
        <v>22</v>
      </c>
      <c r="C207" s="173">
        <v>70</v>
      </c>
      <c r="D207" s="174">
        <v>5.53</v>
      </c>
      <c r="E207" s="185">
        <v>0.7</v>
      </c>
      <c r="F207" s="174">
        <v>33.81</v>
      </c>
      <c r="G207" s="185">
        <v>164.5</v>
      </c>
    </row>
    <row r="208" spans="1:7">
      <c r="A208" s="173">
        <v>338</v>
      </c>
      <c r="B208" s="184" t="s">
        <v>217</v>
      </c>
      <c r="C208" s="173">
        <v>100</v>
      </c>
      <c r="D208" s="185">
        <v>0.4</v>
      </c>
      <c r="E208" s="185">
        <v>0.3</v>
      </c>
      <c r="F208" s="185">
        <v>10.3</v>
      </c>
      <c r="G208" s="173">
        <v>47</v>
      </c>
    </row>
    <row r="209" spans="1:7">
      <c r="A209" s="415" t="s">
        <v>25</v>
      </c>
      <c r="B209" s="415"/>
      <c r="C209" s="164">
        <v>550</v>
      </c>
      <c r="D209" s="174">
        <v>17.07</v>
      </c>
      <c r="E209" s="174">
        <v>13.52</v>
      </c>
      <c r="F209" s="174">
        <v>81.45</v>
      </c>
      <c r="G209" s="174">
        <v>519.63</v>
      </c>
    </row>
    <row r="210" spans="1:7">
      <c r="A210" s="415" t="s">
        <v>214</v>
      </c>
      <c r="B210" s="415"/>
      <c r="C210" s="415"/>
      <c r="D210" s="415"/>
      <c r="E210" s="415"/>
      <c r="F210" s="415"/>
      <c r="G210" s="415"/>
    </row>
    <row r="211" spans="1:7">
      <c r="A211" s="173">
        <v>99</v>
      </c>
      <c r="B211" s="184" t="s">
        <v>245</v>
      </c>
      <c r="C211" s="173">
        <v>60</v>
      </c>
      <c r="D211" s="185">
        <v>1.1000000000000001</v>
      </c>
      <c r="E211" s="174">
        <v>5.15</v>
      </c>
      <c r="F211" s="174">
        <v>7.67</v>
      </c>
      <c r="G211" s="174">
        <v>81.709999999999994</v>
      </c>
    </row>
    <row r="212" spans="1:7" ht="28.35" customHeight="1">
      <c r="A212" s="173">
        <v>88</v>
      </c>
      <c r="B212" s="184" t="s">
        <v>161</v>
      </c>
      <c r="C212" s="173">
        <v>205</v>
      </c>
      <c r="D212" s="174">
        <v>2.0099999999999998</v>
      </c>
      <c r="E212" s="174">
        <v>4.01</v>
      </c>
      <c r="F212" s="174">
        <v>9.48</v>
      </c>
      <c r="G212" s="185">
        <v>82.6</v>
      </c>
    </row>
    <row r="213" spans="1:7">
      <c r="A213" s="173">
        <v>291</v>
      </c>
      <c r="B213" s="184" t="s">
        <v>142</v>
      </c>
      <c r="C213" s="173">
        <v>200</v>
      </c>
      <c r="D213" s="174">
        <v>28.45</v>
      </c>
      <c r="E213" s="174">
        <v>10.58</v>
      </c>
      <c r="F213" s="174">
        <v>35.83</v>
      </c>
      <c r="G213" s="174">
        <v>360.48</v>
      </c>
    </row>
    <row r="214" spans="1:7">
      <c r="A214" s="173">
        <v>342</v>
      </c>
      <c r="B214" s="184" t="s">
        <v>126</v>
      </c>
      <c r="C214" s="173">
        <v>200</v>
      </c>
      <c r="D214" s="174">
        <v>0.16</v>
      </c>
      <c r="E214" s="174">
        <v>0.16</v>
      </c>
      <c r="F214" s="185">
        <v>14.9</v>
      </c>
      <c r="G214" s="174">
        <v>62.69</v>
      </c>
    </row>
    <row r="215" spans="1:7">
      <c r="A215" s="173"/>
      <c r="B215" s="184" t="s">
        <v>22</v>
      </c>
      <c r="C215" s="173">
        <v>50</v>
      </c>
      <c r="D215" s="174">
        <v>3.95</v>
      </c>
      <c r="E215" s="185">
        <v>0.5</v>
      </c>
      <c r="F215" s="174">
        <v>24.15</v>
      </c>
      <c r="G215" s="185">
        <v>117.5</v>
      </c>
    </row>
    <row r="216" spans="1:7">
      <c r="A216" s="173"/>
      <c r="B216" s="184" t="s">
        <v>127</v>
      </c>
      <c r="C216" s="173">
        <v>60</v>
      </c>
      <c r="D216" s="174">
        <v>3.96</v>
      </c>
      <c r="E216" s="174">
        <v>0.72</v>
      </c>
      <c r="F216" s="174">
        <v>23.79</v>
      </c>
      <c r="G216" s="185">
        <v>118.8</v>
      </c>
    </row>
    <row r="217" spans="1:7">
      <c r="A217" s="415" t="s">
        <v>128</v>
      </c>
      <c r="B217" s="415"/>
      <c r="C217" s="164">
        <v>775</v>
      </c>
      <c r="D217" s="174">
        <v>39.630000000000003</v>
      </c>
      <c r="E217" s="174">
        <v>21.12</v>
      </c>
      <c r="F217" s="174">
        <v>115.82</v>
      </c>
      <c r="G217" s="174">
        <v>823.78</v>
      </c>
    </row>
    <row r="218" spans="1:7">
      <c r="A218" s="415" t="s">
        <v>215</v>
      </c>
      <c r="B218" s="415"/>
      <c r="C218" s="415"/>
      <c r="D218" s="415"/>
      <c r="E218" s="415"/>
      <c r="F218" s="415"/>
      <c r="G218" s="415"/>
    </row>
    <row r="219" spans="1:7">
      <c r="A219" s="173">
        <v>406</v>
      </c>
      <c r="B219" s="184" t="s">
        <v>246</v>
      </c>
      <c r="C219" s="173">
        <v>75</v>
      </c>
      <c r="D219" s="174">
        <v>11.93</v>
      </c>
      <c r="E219" s="174">
        <v>8.75</v>
      </c>
      <c r="F219" s="174">
        <v>29.52</v>
      </c>
      <c r="G219" s="174">
        <v>244.35</v>
      </c>
    </row>
    <row r="220" spans="1:7">
      <c r="A220" s="173">
        <v>376</v>
      </c>
      <c r="B220" s="184" t="s">
        <v>32</v>
      </c>
      <c r="C220" s="173">
        <v>200</v>
      </c>
      <c r="D220" s="196"/>
      <c r="E220" s="196"/>
      <c r="F220" s="174">
        <v>11.09</v>
      </c>
      <c r="G220" s="174">
        <v>44.34</v>
      </c>
    </row>
    <row r="221" spans="1:7">
      <c r="A221" s="173">
        <v>338</v>
      </c>
      <c r="B221" s="184" t="s">
        <v>230</v>
      </c>
      <c r="C221" s="173">
        <v>100</v>
      </c>
      <c r="D221" s="185">
        <v>0.4</v>
      </c>
      <c r="E221" s="185">
        <v>0.4</v>
      </c>
      <c r="F221" s="185">
        <v>9.8000000000000007</v>
      </c>
      <c r="G221" s="173">
        <v>47</v>
      </c>
    </row>
    <row r="222" spans="1:7">
      <c r="A222" s="415" t="s">
        <v>218</v>
      </c>
      <c r="B222" s="415"/>
      <c r="C222" s="164">
        <v>375</v>
      </c>
      <c r="D222" s="174">
        <v>12.33</v>
      </c>
      <c r="E222" s="174">
        <v>9.15</v>
      </c>
      <c r="F222" s="174">
        <v>50.41</v>
      </c>
      <c r="G222" s="174">
        <v>335.69</v>
      </c>
    </row>
    <row r="223" spans="1:7">
      <c r="A223" s="414" t="s">
        <v>219</v>
      </c>
      <c r="B223" s="414"/>
      <c r="C223" s="414"/>
      <c r="D223" s="414"/>
      <c r="E223" s="414"/>
      <c r="F223" s="414"/>
      <c r="G223" s="414"/>
    </row>
    <row r="224" spans="1:7" ht="29.85" customHeight="1">
      <c r="A224" s="175" t="s">
        <v>179</v>
      </c>
      <c r="B224" s="176" t="s">
        <v>180</v>
      </c>
      <c r="C224" s="175">
        <v>60</v>
      </c>
      <c r="D224" s="178">
        <v>2.6</v>
      </c>
      <c r="E224" s="177">
        <v>4.6500000000000004</v>
      </c>
      <c r="F224" s="177">
        <v>4.88</v>
      </c>
      <c r="G224" s="177">
        <v>73.92</v>
      </c>
    </row>
    <row r="225" spans="1:7" ht="31.2">
      <c r="A225" s="186">
        <v>234</v>
      </c>
      <c r="B225" s="187" t="s">
        <v>247</v>
      </c>
      <c r="C225" s="186">
        <v>120</v>
      </c>
      <c r="D225" s="189">
        <v>13.14</v>
      </c>
      <c r="E225" s="188">
        <v>6.09</v>
      </c>
      <c r="F225" s="188">
        <v>12.7</v>
      </c>
      <c r="G225" s="188">
        <v>155.91999999999999</v>
      </c>
    </row>
    <row r="226" spans="1:7">
      <c r="A226" s="186">
        <v>202</v>
      </c>
      <c r="B226" s="187" t="s">
        <v>19</v>
      </c>
      <c r="C226" s="186">
        <v>150</v>
      </c>
      <c r="D226" s="189">
        <v>6.6</v>
      </c>
      <c r="E226" s="188">
        <v>0.78</v>
      </c>
      <c r="F226" s="189">
        <v>42.3</v>
      </c>
      <c r="G226" s="189">
        <v>202.8</v>
      </c>
    </row>
    <row r="227" spans="1:7">
      <c r="A227" s="186">
        <v>376.01</v>
      </c>
      <c r="B227" s="187" t="s">
        <v>232</v>
      </c>
      <c r="C227" s="186">
        <v>200</v>
      </c>
      <c r="D227" s="189">
        <v>0.2</v>
      </c>
      <c r="E227" s="188">
        <v>0.02</v>
      </c>
      <c r="F227" s="188">
        <v>11.05</v>
      </c>
      <c r="G227" s="188">
        <v>45.41</v>
      </c>
    </row>
    <row r="228" spans="1:7">
      <c r="A228" s="186"/>
      <c r="B228" s="187" t="s">
        <v>22</v>
      </c>
      <c r="C228" s="186">
        <v>40</v>
      </c>
      <c r="D228" s="188">
        <v>3.16</v>
      </c>
      <c r="E228" s="189">
        <v>0.4</v>
      </c>
      <c r="F228" s="188">
        <v>19.32</v>
      </c>
      <c r="G228" s="186">
        <v>94</v>
      </c>
    </row>
    <row r="229" spans="1:7">
      <c r="A229" s="414" t="s">
        <v>223</v>
      </c>
      <c r="B229" s="414"/>
      <c r="C229" s="190">
        <v>550</v>
      </c>
      <c r="D229" s="188">
        <f>SUM(D224:D228)</f>
        <v>25.7</v>
      </c>
      <c r="E229" s="188">
        <f>SUM(E224:E228)</f>
        <v>11.94</v>
      </c>
      <c r="F229" s="188">
        <f>SUM(F224:F228)</f>
        <v>90.25</v>
      </c>
      <c r="G229" s="188">
        <f>SUM(G224:G228)</f>
        <v>572.04999999999995</v>
      </c>
    </row>
    <row r="230" spans="1:7">
      <c r="A230" s="414" t="s">
        <v>224</v>
      </c>
      <c r="B230" s="414"/>
      <c r="C230" s="414"/>
      <c r="D230" s="414"/>
      <c r="E230" s="414"/>
      <c r="F230" s="414"/>
      <c r="G230" s="414"/>
    </row>
    <row r="231" spans="1:7">
      <c r="A231" s="186">
        <v>376.03</v>
      </c>
      <c r="B231" s="187" t="s">
        <v>233</v>
      </c>
      <c r="C231" s="186">
        <v>200</v>
      </c>
      <c r="D231" s="189">
        <v>5.8</v>
      </c>
      <c r="E231" s="186">
        <v>5</v>
      </c>
      <c r="F231" s="186">
        <v>8</v>
      </c>
      <c r="G231" s="186">
        <v>106</v>
      </c>
    </row>
    <row r="232" spans="1:7">
      <c r="A232" s="414" t="s">
        <v>226</v>
      </c>
      <c r="B232" s="414"/>
      <c r="C232" s="190">
        <v>200</v>
      </c>
      <c r="D232" s="188">
        <v>5.8</v>
      </c>
      <c r="E232" s="188">
        <v>5</v>
      </c>
      <c r="F232" s="188">
        <v>8</v>
      </c>
      <c r="G232" s="186">
        <v>106</v>
      </c>
    </row>
    <row r="233" spans="1:7">
      <c r="A233" s="415" t="s">
        <v>227</v>
      </c>
      <c r="B233" s="415"/>
      <c r="C233" s="191">
        <f>C232+C229+C222+C217+C209</f>
        <v>2450</v>
      </c>
      <c r="D233" s="192">
        <f>D232+D229+D222+D217+D209</f>
        <v>100.53</v>
      </c>
      <c r="E233" s="192">
        <f>E232+E229+E222+E217+E209</f>
        <v>60.72999999999999</v>
      </c>
      <c r="F233" s="192">
        <f>F232+F229+F222+F217+F209</f>
        <v>345.93</v>
      </c>
      <c r="G233" s="192">
        <f>G232+G229+G222+G217+G209</f>
        <v>2357.15</v>
      </c>
    </row>
    <row r="234" spans="1:7">
      <c r="A234" s="158"/>
      <c r="B234" s="159"/>
      <c r="C234" s="159"/>
      <c r="D234" s="159"/>
      <c r="E234" s="159"/>
      <c r="F234" s="159"/>
      <c r="G234" s="159"/>
    </row>
    <row r="235" spans="1:7">
      <c r="A235" s="418"/>
      <c r="B235" s="418"/>
      <c r="C235" s="418"/>
      <c r="D235" s="418"/>
      <c r="E235" s="418"/>
      <c r="F235" s="418"/>
      <c r="G235" s="418"/>
    </row>
    <row r="236" spans="1:7">
      <c r="A236" s="160" t="s">
        <v>209</v>
      </c>
      <c r="B236" s="417" t="s">
        <v>248</v>
      </c>
      <c r="C236" s="417"/>
      <c r="D236" s="417"/>
      <c r="E236" s="418"/>
      <c r="F236" s="418"/>
      <c r="G236" s="418"/>
    </row>
    <row r="237" spans="1:7">
      <c r="A237" s="160" t="s">
        <v>211</v>
      </c>
      <c r="B237" s="419">
        <v>1</v>
      </c>
      <c r="C237" s="419"/>
      <c r="D237" s="419"/>
      <c r="E237" s="161"/>
      <c r="F237" s="159"/>
      <c r="G237" s="159"/>
    </row>
    <row r="238" spans="1:7" ht="15.6" customHeight="1">
      <c r="A238" s="420" t="s">
        <v>6</v>
      </c>
      <c r="B238" s="416" t="s">
        <v>7</v>
      </c>
      <c r="C238" s="416" t="s">
        <v>8</v>
      </c>
      <c r="D238" s="416" t="s">
        <v>10</v>
      </c>
      <c r="E238" s="416"/>
      <c r="F238" s="416"/>
      <c r="G238" s="416" t="s">
        <v>11</v>
      </c>
    </row>
    <row r="239" spans="1:7" ht="26.7" customHeight="1">
      <c r="A239" s="420"/>
      <c r="B239" s="416"/>
      <c r="C239" s="416"/>
      <c r="D239" s="163" t="s">
        <v>12</v>
      </c>
      <c r="E239" s="163" t="s">
        <v>13</v>
      </c>
      <c r="F239" s="163" t="s">
        <v>14</v>
      </c>
      <c r="G239" s="416"/>
    </row>
    <row r="240" spans="1:7">
      <c r="A240" s="164">
        <v>1</v>
      </c>
      <c r="B240" s="164">
        <v>2</v>
      </c>
      <c r="C240" s="164">
        <v>3</v>
      </c>
      <c r="D240" s="164">
        <v>4</v>
      </c>
      <c r="E240" s="164">
        <v>5</v>
      </c>
      <c r="F240" s="164">
        <v>6</v>
      </c>
      <c r="G240" s="164">
        <v>7</v>
      </c>
    </row>
    <row r="241" spans="1:7">
      <c r="A241" s="415" t="s">
        <v>212</v>
      </c>
      <c r="B241" s="415"/>
      <c r="C241" s="415"/>
      <c r="D241" s="415"/>
      <c r="E241" s="415"/>
      <c r="F241" s="415"/>
      <c r="G241" s="415"/>
    </row>
    <row r="242" spans="1:7">
      <c r="A242" s="173">
        <v>14</v>
      </c>
      <c r="B242" s="184" t="s">
        <v>28</v>
      </c>
      <c r="C242" s="173">
        <v>10</v>
      </c>
      <c r="D242" s="174">
        <v>0.08</v>
      </c>
      <c r="E242" s="174">
        <v>7.25</v>
      </c>
      <c r="F242" s="174">
        <v>0.13</v>
      </c>
      <c r="G242" s="174">
        <v>66.09</v>
      </c>
    </row>
    <row r="243" spans="1:7">
      <c r="A243" s="173">
        <v>209</v>
      </c>
      <c r="B243" s="184" t="s">
        <v>249</v>
      </c>
      <c r="C243" s="173">
        <v>40</v>
      </c>
      <c r="D243" s="174">
        <v>5.08</v>
      </c>
      <c r="E243" s="185">
        <v>4.5999999999999996</v>
      </c>
      <c r="F243" s="174">
        <v>0.28000000000000003</v>
      </c>
      <c r="G243" s="185">
        <v>62.8</v>
      </c>
    </row>
    <row r="244" spans="1:7" ht="29.85" customHeight="1">
      <c r="A244" s="173">
        <v>174</v>
      </c>
      <c r="B244" s="184" t="s">
        <v>82</v>
      </c>
      <c r="C244" s="173">
        <v>150</v>
      </c>
      <c r="D244" s="174">
        <v>3.65</v>
      </c>
      <c r="E244" s="174">
        <v>4.68</v>
      </c>
      <c r="F244" s="174">
        <v>26.89</v>
      </c>
      <c r="G244" s="174">
        <v>164.63</v>
      </c>
    </row>
    <row r="245" spans="1:7">
      <c r="A245" s="173">
        <v>382</v>
      </c>
      <c r="B245" s="184" t="s">
        <v>40</v>
      </c>
      <c r="C245" s="173">
        <v>200</v>
      </c>
      <c r="D245" s="174">
        <v>3.99</v>
      </c>
      <c r="E245" s="174">
        <v>3.17</v>
      </c>
      <c r="F245" s="174">
        <v>16.34</v>
      </c>
      <c r="G245" s="174">
        <v>111.18</v>
      </c>
    </row>
    <row r="246" spans="1:7">
      <c r="A246" s="173"/>
      <c r="B246" s="184" t="s">
        <v>22</v>
      </c>
      <c r="C246" s="173">
        <v>60</v>
      </c>
      <c r="D246" s="174">
        <v>4.74</v>
      </c>
      <c r="E246" s="185">
        <v>0.6</v>
      </c>
      <c r="F246" s="174">
        <v>28.98</v>
      </c>
      <c r="G246" s="173">
        <v>141</v>
      </c>
    </row>
    <row r="247" spans="1:7">
      <c r="A247" s="173">
        <v>338</v>
      </c>
      <c r="B247" s="184" t="s">
        <v>230</v>
      </c>
      <c r="C247" s="173">
        <v>100</v>
      </c>
      <c r="D247" s="185">
        <v>0.4</v>
      </c>
      <c r="E247" s="185">
        <v>0.4</v>
      </c>
      <c r="F247" s="185">
        <v>9.8000000000000007</v>
      </c>
      <c r="G247" s="173">
        <v>47</v>
      </c>
    </row>
    <row r="248" spans="1:7">
      <c r="A248" s="415" t="s">
        <v>25</v>
      </c>
      <c r="B248" s="415"/>
      <c r="C248" s="164">
        <v>560</v>
      </c>
      <c r="D248" s="174">
        <v>17.940000000000001</v>
      </c>
      <c r="E248" s="174">
        <v>20.7</v>
      </c>
      <c r="F248" s="174">
        <v>82.42</v>
      </c>
      <c r="G248" s="185">
        <v>592.70000000000005</v>
      </c>
    </row>
    <row r="249" spans="1:7">
      <c r="A249" s="415" t="s">
        <v>214</v>
      </c>
      <c r="B249" s="415"/>
      <c r="C249" s="415"/>
      <c r="D249" s="415"/>
      <c r="E249" s="415"/>
      <c r="F249" s="415"/>
      <c r="G249" s="415"/>
    </row>
    <row r="250" spans="1:7" ht="29.85" customHeight="1">
      <c r="A250" s="175">
        <v>23</v>
      </c>
      <c r="B250" s="176" t="s">
        <v>184</v>
      </c>
      <c r="C250" s="175">
        <v>60</v>
      </c>
      <c r="D250" s="177">
        <v>1.07</v>
      </c>
      <c r="E250" s="177">
        <v>3.29</v>
      </c>
      <c r="F250" s="177">
        <v>4.21</v>
      </c>
      <c r="G250" s="177">
        <v>50.52</v>
      </c>
    </row>
    <row r="251" spans="1:7" ht="23.1" customHeight="1">
      <c r="A251" s="173">
        <v>102</v>
      </c>
      <c r="B251" s="184" t="s">
        <v>250</v>
      </c>
      <c r="C251" s="173">
        <v>200</v>
      </c>
      <c r="D251" s="174">
        <v>4.38</v>
      </c>
      <c r="E251" s="185">
        <v>5.5</v>
      </c>
      <c r="F251" s="174">
        <v>15.25</v>
      </c>
      <c r="G251" s="174">
        <v>129.51</v>
      </c>
    </row>
    <row r="252" spans="1:7" ht="29.85" customHeight="1">
      <c r="A252" s="170">
        <v>232</v>
      </c>
      <c r="B252" s="166" t="s">
        <v>251</v>
      </c>
      <c r="C252" s="165">
        <v>95</v>
      </c>
      <c r="D252" s="167">
        <v>22.52</v>
      </c>
      <c r="E252" s="167">
        <v>7.12</v>
      </c>
      <c r="F252" s="167">
        <v>4.16</v>
      </c>
      <c r="G252" s="167">
        <v>171.32</v>
      </c>
    </row>
    <row r="253" spans="1:7">
      <c r="A253" s="175">
        <v>147</v>
      </c>
      <c r="B253" s="176" t="s">
        <v>73</v>
      </c>
      <c r="C253" s="175">
        <v>150</v>
      </c>
      <c r="D253" s="177">
        <v>3.68</v>
      </c>
      <c r="E253" s="177">
        <v>5.09</v>
      </c>
      <c r="F253" s="177">
        <v>29.07</v>
      </c>
      <c r="G253" s="177">
        <v>176.52</v>
      </c>
    </row>
    <row r="254" spans="1:7">
      <c r="A254" s="173">
        <v>349</v>
      </c>
      <c r="B254" s="184" t="s">
        <v>136</v>
      </c>
      <c r="C254" s="173">
        <v>200</v>
      </c>
      <c r="D254" s="174">
        <v>0.59</v>
      </c>
      <c r="E254" s="174">
        <v>0.05</v>
      </c>
      <c r="F254" s="174">
        <v>18.579999999999998</v>
      </c>
      <c r="G254" s="174">
        <v>77.94</v>
      </c>
    </row>
    <row r="255" spans="1:7">
      <c r="A255" s="173"/>
      <c r="B255" s="184" t="s">
        <v>22</v>
      </c>
      <c r="C255" s="173">
        <v>50</v>
      </c>
      <c r="D255" s="174">
        <v>3.95</v>
      </c>
      <c r="E255" s="185">
        <v>0.5</v>
      </c>
      <c r="F255" s="174">
        <v>24.15</v>
      </c>
      <c r="G255" s="185">
        <v>117.5</v>
      </c>
    </row>
    <row r="256" spans="1:7">
      <c r="A256" s="173"/>
      <c r="B256" s="184" t="s">
        <v>127</v>
      </c>
      <c r="C256" s="173">
        <v>60</v>
      </c>
      <c r="D256" s="174">
        <v>3.96</v>
      </c>
      <c r="E256" s="174">
        <v>0.72</v>
      </c>
      <c r="F256" s="174">
        <v>23.79</v>
      </c>
      <c r="G256" s="185">
        <v>118.8</v>
      </c>
    </row>
    <row r="257" spans="1:7">
      <c r="A257" s="415" t="s">
        <v>128</v>
      </c>
      <c r="B257" s="415"/>
      <c r="C257" s="164">
        <v>810</v>
      </c>
      <c r="D257" s="174">
        <f>SUM(D250:D256)</f>
        <v>40.150000000000006</v>
      </c>
      <c r="E257" s="174">
        <f>SUM(E250:E256)</f>
        <v>22.27</v>
      </c>
      <c r="F257" s="174">
        <f>SUM(F250:F256)</f>
        <v>119.20999999999998</v>
      </c>
      <c r="G257" s="174">
        <f>SUM(G250:G256)</f>
        <v>842.1099999999999</v>
      </c>
    </row>
    <row r="258" spans="1:7">
      <c r="A258" s="415" t="s">
        <v>215</v>
      </c>
      <c r="B258" s="415"/>
      <c r="C258" s="415"/>
      <c r="D258" s="415"/>
      <c r="E258" s="415"/>
      <c r="F258" s="415"/>
      <c r="G258" s="415"/>
    </row>
    <row r="259" spans="1:7">
      <c r="A259" s="173">
        <v>421</v>
      </c>
      <c r="B259" s="184" t="s">
        <v>216</v>
      </c>
      <c r="C259" s="173">
        <v>75</v>
      </c>
      <c r="D259" s="174">
        <v>4.78</v>
      </c>
      <c r="E259" s="174">
        <v>8.35</v>
      </c>
      <c r="F259" s="174">
        <v>33.65</v>
      </c>
      <c r="G259" s="185">
        <v>229.5</v>
      </c>
    </row>
    <row r="260" spans="1:7">
      <c r="A260" s="173">
        <v>377</v>
      </c>
      <c r="B260" s="184" t="s">
        <v>21</v>
      </c>
      <c r="C260" s="173">
        <v>200</v>
      </c>
      <c r="D260" s="174">
        <v>0.06</v>
      </c>
      <c r="E260" s="174">
        <v>0.01</v>
      </c>
      <c r="F260" s="174">
        <v>11.19</v>
      </c>
      <c r="G260" s="174">
        <v>46.28</v>
      </c>
    </row>
    <row r="261" spans="1:7">
      <c r="A261" s="173">
        <v>338</v>
      </c>
      <c r="B261" s="184" t="s">
        <v>217</v>
      </c>
      <c r="C261" s="173">
        <v>100</v>
      </c>
      <c r="D261" s="185">
        <v>0.4</v>
      </c>
      <c r="E261" s="185">
        <v>0.3</v>
      </c>
      <c r="F261" s="185">
        <v>10.3</v>
      </c>
      <c r="G261" s="173">
        <v>47</v>
      </c>
    </row>
    <row r="262" spans="1:7">
      <c r="A262" s="415" t="s">
        <v>218</v>
      </c>
      <c r="B262" s="415"/>
      <c r="C262" s="164">
        <v>375</v>
      </c>
      <c r="D262" s="174">
        <v>5.24</v>
      </c>
      <c r="E262" s="174">
        <v>8.66</v>
      </c>
      <c r="F262" s="174">
        <v>55.14</v>
      </c>
      <c r="G262" s="174">
        <v>322.77999999999997</v>
      </c>
    </row>
    <row r="263" spans="1:7">
      <c r="A263" s="414" t="s">
        <v>219</v>
      </c>
      <c r="B263" s="414"/>
      <c r="C263" s="414"/>
      <c r="D263" s="414"/>
      <c r="E263" s="414"/>
      <c r="F263" s="414"/>
      <c r="G263" s="414"/>
    </row>
    <row r="264" spans="1:7" ht="31.2">
      <c r="A264" s="175" t="s">
        <v>158</v>
      </c>
      <c r="B264" s="176" t="s">
        <v>159</v>
      </c>
      <c r="C264" s="175">
        <v>60</v>
      </c>
      <c r="D264" s="177">
        <v>1.89</v>
      </c>
      <c r="E264" s="177">
        <v>3.74</v>
      </c>
      <c r="F264" s="177">
        <v>7.12</v>
      </c>
      <c r="G264" s="177">
        <v>69.97</v>
      </c>
    </row>
    <row r="265" spans="1:7">
      <c r="A265" s="186">
        <v>290</v>
      </c>
      <c r="B265" s="187" t="s">
        <v>252</v>
      </c>
      <c r="C265" s="186">
        <v>90</v>
      </c>
      <c r="D265" s="188">
        <v>14.99</v>
      </c>
      <c r="E265" s="188">
        <v>9.4499999999999993</v>
      </c>
      <c r="F265" s="188">
        <v>3.41</v>
      </c>
      <c r="G265" s="188">
        <v>155.74</v>
      </c>
    </row>
    <row r="266" spans="1:7">
      <c r="A266" s="186">
        <v>171</v>
      </c>
      <c r="B266" s="187" t="s">
        <v>46</v>
      </c>
      <c r="C266" s="186">
        <v>150</v>
      </c>
      <c r="D266" s="188">
        <v>6.34</v>
      </c>
      <c r="E266" s="188">
        <v>5.28</v>
      </c>
      <c r="F266" s="188">
        <v>28.62</v>
      </c>
      <c r="G266" s="188">
        <v>187.05</v>
      </c>
    </row>
    <row r="267" spans="1:7">
      <c r="A267" s="186">
        <v>377</v>
      </c>
      <c r="B267" s="187" t="s">
        <v>21</v>
      </c>
      <c r="C267" s="186">
        <v>200</v>
      </c>
      <c r="D267" s="188">
        <v>0.06</v>
      </c>
      <c r="E267" s="188">
        <v>0.01</v>
      </c>
      <c r="F267" s="188">
        <v>11.19</v>
      </c>
      <c r="G267" s="188">
        <v>46.28</v>
      </c>
    </row>
    <row r="268" spans="1:7">
      <c r="A268" s="186"/>
      <c r="B268" s="187" t="s">
        <v>22</v>
      </c>
      <c r="C268" s="186">
        <v>30</v>
      </c>
      <c r="D268" s="188">
        <v>2.37</v>
      </c>
      <c r="E268" s="189">
        <v>0.3</v>
      </c>
      <c r="F268" s="188">
        <v>14.49</v>
      </c>
      <c r="G268" s="189">
        <v>70.5</v>
      </c>
    </row>
    <row r="269" spans="1:7">
      <c r="A269" s="414" t="s">
        <v>223</v>
      </c>
      <c r="B269" s="414"/>
      <c r="C269" s="190">
        <v>530</v>
      </c>
      <c r="D269" s="188">
        <f>SUM(D264:D268)</f>
        <v>25.65</v>
      </c>
      <c r="E269" s="188">
        <f>SUM(E264:E268)</f>
        <v>18.78</v>
      </c>
      <c r="F269" s="188">
        <f>SUM(F264:F268)</f>
        <v>64.83</v>
      </c>
      <c r="G269" s="188">
        <f>SUM(G264:G268)</f>
        <v>529.54</v>
      </c>
    </row>
    <row r="270" spans="1:7">
      <c r="A270" s="414" t="s">
        <v>224</v>
      </c>
      <c r="B270" s="414"/>
      <c r="C270" s="414"/>
      <c r="D270" s="414"/>
      <c r="E270" s="414"/>
      <c r="F270" s="414"/>
      <c r="G270" s="414"/>
    </row>
    <row r="271" spans="1:7">
      <c r="A271" s="186">
        <v>376.02</v>
      </c>
      <c r="B271" s="187" t="s">
        <v>236</v>
      </c>
      <c r="C271" s="186">
        <v>200</v>
      </c>
      <c r="D271" s="189">
        <v>5.8</v>
      </c>
      <c r="E271" s="186">
        <v>5</v>
      </c>
      <c r="F271" s="189">
        <v>9.6</v>
      </c>
      <c r="G271" s="186">
        <v>108</v>
      </c>
    </row>
    <row r="272" spans="1:7">
      <c r="A272" s="414" t="s">
        <v>226</v>
      </c>
      <c r="B272" s="414"/>
      <c r="C272" s="190">
        <v>200</v>
      </c>
      <c r="D272" s="188">
        <v>5.8</v>
      </c>
      <c r="E272" s="188">
        <v>5</v>
      </c>
      <c r="F272" s="188">
        <v>9.6</v>
      </c>
      <c r="G272" s="186">
        <v>108</v>
      </c>
    </row>
    <row r="273" spans="1:256">
      <c r="A273" s="415" t="s">
        <v>227</v>
      </c>
      <c r="B273" s="415"/>
      <c r="C273" s="191">
        <f>C272+C269+C262+C257+C248</f>
        <v>2475</v>
      </c>
      <c r="D273" s="192">
        <f>D272+D269+D262+D257+D248</f>
        <v>94.78</v>
      </c>
      <c r="E273" s="192">
        <f>E272+E269+E262+E257+E248</f>
        <v>75.41</v>
      </c>
      <c r="F273" s="192">
        <f>F272+F269+F262+F257+F248</f>
        <v>331.2</v>
      </c>
      <c r="G273" s="192">
        <f>G272+G269+G262+G257+G248</f>
        <v>2395.13</v>
      </c>
    </row>
    <row r="274" spans="1:256">
      <c r="A274" s="158"/>
      <c r="B274" s="159"/>
      <c r="C274" s="159"/>
      <c r="D274" s="159"/>
      <c r="E274" s="159"/>
      <c r="F274" s="159"/>
      <c r="G274" s="159"/>
    </row>
    <row r="275" spans="1:256">
      <c r="A275" s="418"/>
      <c r="B275" s="418"/>
      <c r="C275" s="418"/>
      <c r="D275" s="418"/>
      <c r="E275" s="418"/>
      <c r="F275" s="418"/>
      <c r="G275" s="418"/>
    </row>
    <row r="276" spans="1:256">
      <c r="A276" s="160" t="s">
        <v>209</v>
      </c>
      <c r="B276" s="417" t="s">
        <v>210</v>
      </c>
      <c r="C276" s="417"/>
      <c r="D276" s="417"/>
      <c r="E276" s="418"/>
      <c r="F276" s="418"/>
      <c r="G276" s="418"/>
    </row>
    <row r="277" spans="1:256">
      <c r="A277" s="160" t="s">
        <v>211</v>
      </c>
      <c r="B277" s="419">
        <v>2</v>
      </c>
      <c r="C277" s="419"/>
      <c r="D277" s="419"/>
      <c r="E277" s="161"/>
      <c r="F277" s="159"/>
      <c r="G277" s="159"/>
    </row>
    <row r="278" spans="1:256" ht="15.6" customHeight="1">
      <c r="A278" s="420" t="s">
        <v>6</v>
      </c>
      <c r="B278" s="416" t="s">
        <v>7</v>
      </c>
      <c r="C278" s="416" t="s">
        <v>8</v>
      </c>
      <c r="D278" s="416" t="s">
        <v>10</v>
      </c>
      <c r="E278" s="416"/>
      <c r="F278" s="416"/>
      <c r="G278" s="416" t="s">
        <v>11</v>
      </c>
    </row>
    <row r="279" spans="1:256">
      <c r="A279" s="420"/>
      <c r="B279" s="416"/>
      <c r="C279" s="416"/>
      <c r="D279" s="163" t="s">
        <v>12</v>
      </c>
      <c r="E279" s="163" t="s">
        <v>13</v>
      </c>
      <c r="F279" s="163" t="s">
        <v>14</v>
      </c>
      <c r="G279" s="416"/>
    </row>
    <row r="280" spans="1:256">
      <c r="A280" s="164">
        <v>1</v>
      </c>
      <c r="B280" s="164">
        <v>2</v>
      </c>
      <c r="C280" s="164">
        <v>3</v>
      </c>
      <c r="D280" s="164">
        <v>4</v>
      </c>
      <c r="E280" s="164">
        <v>5</v>
      </c>
      <c r="F280" s="164">
        <v>6</v>
      </c>
      <c r="G280" s="164">
        <v>7</v>
      </c>
    </row>
    <row r="281" spans="1:256">
      <c r="A281" s="415" t="s">
        <v>212</v>
      </c>
      <c r="B281" s="415"/>
      <c r="C281" s="415"/>
      <c r="D281" s="415"/>
      <c r="E281" s="415"/>
      <c r="F281" s="415"/>
      <c r="G281" s="415"/>
    </row>
    <row r="282" spans="1:256">
      <c r="A282" s="173">
        <v>15</v>
      </c>
      <c r="B282" s="184" t="s">
        <v>36</v>
      </c>
      <c r="C282" s="173">
        <v>15</v>
      </c>
      <c r="D282" s="185">
        <v>3.9</v>
      </c>
      <c r="E282" s="174">
        <v>3.92</v>
      </c>
      <c r="F282" s="196"/>
      <c r="G282" s="185">
        <v>51.6</v>
      </c>
    </row>
    <row r="283" spans="1:256">
      <c r="A283" s="173">
        <v>16</v>
      </c>
      <c r="B283" s="184" t="s">
        <v>75</v>
      </c>
      <c r="C283" s="173">
        <v>15</v>
      </c>
      <c r="D283" s="174">
        <v>1.94</v>
      </c>
      <c r="E283" s="174">
        <v>3.27</v>
      </c>
      <c r="F283" s="174">
        <v>0.28999999999999998</v>
      </c>
      <c r="G283" s="185">
        <v>38.4</v>
      </c>
    </row>
    <row r="284" spans="1:256" s="73" customFormat="1" ht="29.85" customHeight="1">
      <c r="A284" s="193">
        <v>173</v>
      </c>
      <c r="B284" s="194" t="s">
        <v>95</v>
      </c>
      <c r="C284" s="193">
        <v>150</v>
      </c>
      <c r="D284" s="195">
        <v>5.22</v>
      </c>
      <c r="E284" s="195">
        <v>5.27</v>
      </c>
      <c r="F284" s="195">
        <v>26.01</v>
      </c>
      <c r="G284" s="195">
        <v>174.04</v>
      </c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>
      <c r="A285" s="165">
        <v>382</v>
      </c>
      <c r="B285" s="166" t="s">
        <v>40</v>
      </c>
      <c r="C285" s="165">
        <v>200</v>
      </c>
      <c r="D285" s="167">
        <v>3.99</v>
      </c>
      <c r="E285" s="167">
        <v>3.17</v>
      </c>
      <c r="F285" s="167">
        <v>16.34</v>
      </c>
      <c r="G285" s="167">
        <v>111.18</v>
      </c>
    </row>
    <row r="286" spans="1:256">
      <c r="A286" s="165"/>
      <c r="B286" s="166" t="s">
        <v>22</v>
      </c>
      <c r="C286" s="165">
        <v>60</v>
      </c>
      <c r="D286" s="167">
        <v>4.74</v>
      </c>
      <c r="E286" s="169">
        <v>0.6</v>
      </c>
      <c r="F286" s="167">
        <v>28.98</v>
      </c>
      <c r="G286" s="165">
        <v>141</v>
      </c>
    </row>
    <row r="287" spans="1:256">
      <c r="A287" s="173">
        <v>338</v>
      </c>
      <c r="B287" s="184" t="s">
        <v>230</v>
      </c>
      <c r="C287" s="173">
        <v>100</v>
      </c>
      <c r="D287" s="185">
        <v>0.4</v>
      </c>
      <c r="E287" s="185">
        <v>0.4</v>
      </c>
      <c r="F287" s="185">
        <v>9.8000000000000007</v>
      </c>
      <c r="G287" s="173">
        <v>47</v>
      </c>
    </row>
    <row r="288" spans="1:256">
      <c r="A288" s="415" t="s">
        <v>25</v>
      </c>
      <c r="B288" s="415"/>
      <c r="C288" s="164">
        <v>540</v>
      </c>
      <c r="D288" s="206">
        <f>SUM(D282:D287)</f>
        <v>20.189999999999998</v>
      </c>
      <c r="E288" s="206">
        <f>SUM(E282:E287)</f>
        <v>16.63</v>
      </c>
      <c r="F288" s="206">
        <f>SUM(F282:F287)</f>
        <v>81.42</v>
      </c>
      <c r="G288" s="206">
        <f>SUM(G282:G287)</f>
        <v>563.22</v>
      </c>
    </row>
    <row r="289" spans="1:256">
      <c r="A289" s="415" t="s">
        <v>214</v>
      </c>
      <c r="B289" s="415"/>
      <c r="C289" s="415"/>
      <c r="D289" s="415"/>
      <c r="E289" s="415"/>
      <c r="F289" s="415"/>
      <c r="G289" s="415"/>
    </row>
    <row r="290" spans="1:256" s="73" customFormat="1" ht="33.6" customHeight="1">
      <c r="A290" s="175" t="s">
        <v>129</v>
      </c>
      <c r="B290" s="197" t="s">
        <v>130</v>
      </c>
      <c r="C290" s="175">
        <v>60</v>
      </c>
      <c r="D290" s="177">
        <v>1.01</v>
      </c>
      <c r="E290" s="178">
        <v>4.0999999999999996</v>
      </c>
      <c r="F290" s="177">
        <v>2.98</v>
      </c>
      <c r="G290" s="177">
        <v>53.15</v>
      </c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  <c r="EO290" s="72"/>
      <c r="EP290" s="72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  <c r="FA290" s="72"/>
      <c r="FB290" s="72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  <c r="FM290" s="72"/>
      <c r="FN290" s="72"/>
      <c r="FO290" s="72"/>
      <c r="FP290" s="72"/>
      <c r="FQ290" s="72"/>
      <c r="FR290" s="72"/>
      <c r="FS290" s="72"/>
      <c r="FT290" s="72"/>
      <c r="FU290" s="72"/>
      <c r="FV290" s="72"/>
      <c r="FW290" s="72"/>
      <c r="FX290" s="72"/>
      <c r="FY290" s="72"/>
      <c r="FZ290" s="72"/>
      <c r="GA290" s="72"/>
      <c r="GB290" s="72"/>
      <c r="GC290" s="72"/>
      <c r="GD290" s="72"/>
      <c r="GE290" s="72"/>
      <c r="GF290" s="72"/>
      <c r="GG290" s="72"/>
      <c r="GH290" s="72"/>
      <c r="GI290" s="72"/>
      <c r="GJ290" s="72"/>
      <c r="GK290" s="72"/>
      <c r="GL290" s="72"/>
      <c r="GM290" s="72"/>
      <c r="GN290" s="72"/>
      <c r="GO290" s="72"/>
      <c r="GP290" s="72"/>
      <c r="GQ290" s="72"/>
      <c r="GR290" s="72"/>
      <c r="GS290" s="72"/>
      <c r="GT290" s="72"/>
      <c r="GU290" s="72"/>
      <c r="GV290" s="72"/>
      <c r="GW290" s="72"/>
      <c r="GX290" s="72"/>
      <c r="GY290" s="72"/>
      <c r="GZ290" s="72"/>
      <c r="HA290" s="72"/>
      <c r="HB290" s="72"/>
      <c r="HC290" s="72"/>
      <c r="HD290" s="72"/>
      <c r="HE290" s="72"/>
      <c r="HF290" s="72"/>
      <c r="HG290" s="72"/>
      <c r="HH290" s="72"/>
      <c r="HI290" s="72"/>
      <c r="HJ290" s="72"/>
      <c r="HK290" s="72"/>
      <c r="HL290" s="72"/>
      <c r="HM290" s="72"/>
      <c r="HN290" s="72"/>
      <c r="HO290" s="72"/>
      <c r="HP290" s="72"/>
      <c r="HQ290" s="72"/>
      <c r="HR290" s="72"/>
      <c r="HS290" s="72"/>
      <c r="HT290" s="72"/>
      <c r="HU290" s="72"/>
      <c r="HV290" s="72"/>
      <c r="HW290" s="72"/>
      <c r="HX290" s="72"/>
      <c r="HY290" s="72"/>
      <c r="HZ290" s="72"/>
      <c r="IA290" s="72"/>
      <c r="IB290" s="72"/>
      <c r="IC290" s="72"/>
      <c r="ID290" s="72"/>
      <c r="IE290" s="72"/>
      <c r="IF290" s="72"/>
      <c r="IG290" s="72"/>
      <c r="IH290" s="72"/>
      <c r="II290" s="72"/>
      <c r="IJ290" s="72"/>
      <c r="IK290" s="72"/>
      <c r="IL290" s="72"/>
      <c r="IM290" s="72"/>
      <c r="IN290" s="72"/>
      <c r="IO290" s="72"/>
      <c r="IP290" s="72"/>
      <c r="IQ290" s="72"/>
      <c r="IR290" s="72"/>
      <c r="IS290" s="72"/>
      <c r="IT290" s="72"/>
      <c r="IU290" s="72"/>
      <c r="IV290" s="72"/>
    </row>
    <row r="291" spans="1:256" ht="31.2">
      <c r="A291" s="175" t="s">
        <v>156</v>
      </c>
      <c r="B291" s="176" t="s">
        <v>157</v>
      </c>
      <c r="C291" s="175">
        <v>205</v>
      </c>
      <c r="D291" s="177">
        <v>1.79</v>
      </c>
      <c r="E291" s="177">
        <v>6.03</v>
      </c>
      <c r="F291" s="177">
        <v>14.48</v>
      </c>
      <c r="G291" s="177">
        <v>119.65</v>
      </c>
    </row>
    <row r="292" spans="1:256">
      <c r="A292" s="177" t="s">
        <v>56</v>
      </c>
      <c r="B292" s="176" t="s">
        <v>57</v>
      </c>
      <c r="C292" s="175">
        <v>90</v>
      </c>
      <c r="D292" s="177">
        <v>10.39</v>
      </c>
      <c r="E292" s="177">
        <v>8.8699999999999992</v>
      </c>
      <c r="F292" s="177">
        <v>1.76</v>
      </c>
      <c r="G292" s="177">
        <v>128.52000000000001</v>
      </c>
    </row>
    <row r="293" spans="1:256">
      <c r="A293" s="175" t="s">
        <v>18</v>
      </c>
      <c r="B293" s="176" t="s">
        <v>19</v>
      </c>
      <c r="C293" s="175">
        <v>150</v>
      </c>
      <c r="D293" s="178">
        <v>6.6</v>
      </c>
      <c r="E293" s="177">
        <v>0.78</v>
      </c>
      <c r="F293" s="178">
        <v>42.3</v>
      </c>
      <c r="G293" s="178">
        <v>202.8</v>
      </c>
    </row>
    <row r="294" spans="1:256">
      <c r="A294" s="175" t="s">
        <v>125</v>
      </c>
      <c r="B294" s="176" t="s">
        <v>143</v>
      </c>
      <c r="C294" s="175">
        <v>200</v>
      </c>
      <c r="D294" s="177">
        <v>0.16</v>
      </c>
      <c r="E294" s="177">
        <v>0.04</v>
      </c>
      <c r="F294" s="177">
        <v>15.42</v>
      </c>
      <c r="G294" s="178">
        <v>63.6</v>
      </c>
    </row>
    <row r="295" spans="1:256">
      <c r="A295" s="173"/>
      <c r="B295" s="184" t="s">
        <v>22</v>
      </c>
      <c r="C295" s="173">
        <v>50</v>
      </c>
      <c r="D295" s="174">
        <v>3.95</v>
      </c>
      <c r="E295" s="185">
        <v>0.5</v>
      </c>
      <c r="F295" s="174">
        <v>24.15</v>
      </c>
      <c r="G295" s="185">
        <v>117.5</v>
      </c>
    </row>
    <row r="296" spans="1:256">
      <c r="A296" s="173"/>
      <c r="B296" s="184" t="s">
        <v>127</v>
      </c>
      <c r="C296" s="173">
        <v>60</v>
      </c>
      <c r="D296" s="174">
        <v>3.96</v>
      </c>
      <c r="E296" s="174">
        <v>0.72</v>
      </c>
      <c r="F296" s="174">
        <v>23.79</v>
      </c>
      <c r="G296" s="185">
        <v>118.8</v>
      </c>
    </row>
    <row r="297" spans="1:256">
      <c r="A297" s="415" t="s">
        <v>128</v>
      </c>
      <c r="B297" s="415"/>
      <c r="C297" s="164">
        <v>815</v>
      </c>
      <c r="D297" s="174">
        <v>34.57</v>
      </c>
      <c r="E297" s="174">
        <v>24.35</v>
      </c>
      <c r="F297" s="174">
        <v>98.48</v>
      </c>
      <c r="G297" s="174">
        <v>733.71</v>
      </c>
    </row>
    <row r="298" spans="1:256">
      <c r="A298" s="415" t="s">
        <v>215</v>
      </c>
      <c r="B298" s="415"/>
      <c r="C298" s="415"/>
      <c r="D298" s="415"/>
      <c r="E298" s="415"/>
      <c r="F298" s="415"/>
      <c r="G298" s="415"/>
    </row>
    <row r="299" spans="1:256">
      <c r="A299" s="173">
        <v>421</v>
      </c>
      <c r="B299" s="184" t="s">
        <v>238</v>
      </c>
      <c r="C299" s="173">
        <v>75</v>
      </c>
      <c r="D299" s="174">
        <v>7.64</v>
      </c>
      <c r="E299" s="174">
        <v>9.69</v>
      </c>
      <c r="F299" s="174">
        <v>32.28</v>
      </c>
      <c r="G299" s="174">
        <v>247.41</v>
      </c>
    </row>
    <row r="300" spans="1:256">
      <c r="A300" s="173">
        <v>378</v>
      </c>
      <c r="B300" s="184" t="s">
        <v>222</v>
      </c>
      <c r="C300" s="173">
        <v>200</v>
      </c>
      <c r="D300" s="174">
        <v>1.61</v>
      </c>
      <c r="E300" s="174">
        <v>1.39</v>
      </c>
      <c r="F300" s="174">
        <v>13.76</v>
      </c>
      <c r="G300" s="174">
        <v>74.34</v>
      </c>
    </row>
    <row r="301" spans="1:256">
      <c r="A301" s="173">
        <v>338</v>
      </c>
      <c r="B301" s="184" t="s">
        <v>217</v>
      </c>
      <c r="C301" s="173">
        <v>100</v>
      </c>
      <c r="D301" s="185">
        <v>0.4</v>
      </c>
      <c r="E301" s="185">
        <v>0.3</v>
      </c>
      <c r="F301" s="185">
        <v>10.3</v>
      </c>
      <c r="G301" s="173">
        <v>47</v>
      </c>
    </row>
    <row r="302" spans="1:256">
      <c r="A302" s="415" t="s">
        <v>218</v>
      </c>
      <c r="B302" s="415"/>
      <c r="C302" s="164">
        <v>375</v>
      </c>
      <c r="D302" s="174">
        <v>9.65</v>
      </c>
      <c r="E302" s="174">
        <v>11.38</v>
      </c>
      <c r="F302" s="174">
        <v>56.34</v>
      </c>
      <c r="G302" s="174">
        <v>368.75</v>
      </c>
    </row>
    <row r="303" spans="1:256">
      <c r="A303" s="414" t="s">
        <v>219</v>
      </c>
      <c r="B303" s="414"/>
      <c r="C303" s="414"/>
      <c r="D303" s="414"/>
      <c r="E303" s="414"/>
      <c r="F303" s="414"/>
      <c r="G303" s="414"/>
    </row>
    <row r="304" spans="1:256">
      <c r="A304" s="186">
        <v>99</v>
      </c>
      <c r="B304" s="187" t="s">
        <v>245</v>
      </c>
      <c r="C304" s="186">
        <v>60</v>
      </c>
      <c r="D304" s="189">
        <v>1.1000000000000001</v>
      </c>
      <c r="E304" s="188">
        <v>5.15</v>
      </c>
      <c r="F304" s="188">
        <v>7.67</v>
      </c>
      <c r="G304" s="188">
        <v>81.709999999999994</v>
      </c>
    </row>
    <row r="305" spans="1:7">
      <c r="A305" s="165">
        <v>291</v>
      </c>
      <c r="B305" s="166" t="s">
        <v>231</v>
      </c>
      <c r="C305" s="165">
        <v>240</v>
      </c>
      <c r="D305" s="167">
        <v>28.86</v>
      </c>
      <c r="E305" s="167">
        <v>24.81</v>
      </c>
      <c r="F305" s="167">
        <v>40.69</v>
      </c>
      <c r="G305" s="169">
        <v>502.5</v>
      </c>
    </row>
    <row r="306" spans="1:7">
      <c r="A306" s="186">
        <v>376</v>
      </c>
      <c r="B306" s="187" t="s">
        <v>32</v>
      </c>
      <c r="C306" s="186">
        <v>200</v>
      </c>
      <c r="D306" s="203"/>
      <c r="E306" s="203"/>
      <c r="F306" s="188">
        <v>11.09</v>
      </c>
      <c r="G306" s="188">
        <v>44.34</v>
      </c>
    </row>
    <row r="307" spans="1:7">
      <c r="A307" s="186"/>
      <c r="B307" s="187" t="s">
        <v>22</v>
      </c>
      <c r="C307" s="186">
        <v>30</v>
      </c>
      <c r="D307" s="188">
        <v>2.37</v>
      </c>
      <c r="E307" s="189">
        <v>0.3</v>
      </c>
      <c r="F307" s="188">
        <v>14.49</v>
      </c>
      <c r="G307" s="189">
        <v>70.5</v>
      </c>
    </row>
    <row r="308" spans="1:7">
      <c r="A308" s="414" t="s">
        <v>223</v>
      </c>
      <c r="B308" s="414"/>
      <c r="C308" s="190">
        <v>530</v>
      </c>
      <c r="D308" s="188">
        <f>SUM(D304:D307)</f>
        <v>32.33</v>
      </c>
      <c r="E308" s="188">
        <f>SUM(E304:E307)</f>
        <v>30.26</v>
      </c>
      <c r="F308" s="188">
        <f>SUM(F304:F307)</f>
        <v>73.94</v>
      </c>
      <c r="G308" s="188">
        <f>SUM(G304:G307)</f>
        <v>699.05000000000007</v>
      </c>
    </row>
    <row r="309" spans="1:7">
      <c r="A309" s="414" t="s">
        <v>224</v>
      </c>
      <c r="B309" s="414"/>
      <c r="C309" s="414"/>
      <c r="D309" s="414"/>
      <c r="E309" s="414"/>
      <c r="F309" s="414"/>
      <c r="G309" s="414"/>
    </row>
    <row r="310" spans="1:7">
      <c r="A310" s="186">
        <v>376.03</v>
      </c>
      <c r="B310" s="187" t="s">
        <v>233</v>
      </c>
      <c r="C310" s="186">
        <v>200</v>
      </c>
      <c r="D310" s="189">
        <v>5.8</v>
      </c>
      <c r="E310" s="186">
        <v>5</v>
      </c>
      <c r="F310" s="186">
        <v>8</v>
      </c>
      <c r="G310" s="186">
        <v>106</v>
      </c>
    </row>
    <row r="311" spans="1:7">
      <c r="A311" s="414" t="s">
        <v>226</v>
      </c>
      <c r="B311" s="414"/>
      <c r="C311" s="190">
        <v>200</v>
      </c>
      <c r="D311" s="188">
        <v>5.8</v>
      </c>
      <c r="E311" s="188">
        <v>5</v>
      </c>
      <c r="F311" s="188">
        <v>8</v>
      </c>
      <c r="G311" s="186">
        <v>106</v>
      </c>
    </row>
    <row r="312" spans="1:7">
      <c r="A312" s="415" t="s">
        <v>227</v>
      </c>
      <c r="B312" s="415"/>
      <c r="C312" s="191">
        <f>C288+C297+C302+C308+C311</f>
        <v>2460</v>
      </c>
      <c r="D312" s="192">
        <f>D288+D297+D302+D308+D311</f>
        <v>102.53999999999999</v>
      </c>
      <c r="E312" s="192">
        <f>E288+E297+E302+E308+E311</f>
        <v>87.62</v>
      </c>
      <c r="F312" s="192">
        <f>F288+F297+F302+F308+F311</f>
        <v>318.18</v>
      </c>
      <c r="G312" s="192">
        <f>G288+G297+G302+G308+G311</f>
        <v>2470.73</v>
      </c>
    </row>
    <row r="313" spans="1:7">
      <c r="A313" s="158"/>
      <c r="B313" s="159"/>
      <c r="C313" s="159"/>
      <c r="D313" s="159"/>
      <c r="E313" s="159"/>
      <c r="F313" s="159"/>
      <c r="G313" s="159"/>
    </row>
    <row r="314" spans="1:7">
      <c r="A314" s="418"/>
      <c r="B314" s="418"/>
      <c r="C314" s="418"/>
      <c r="D314" s="418"/>
      <c r="E314" s="418"/>
      <c r="F314" s="418"/>
      <c r="G314" s="418"/>
    </row>
    <row r="315" spans="1:7">
      <c r="A315" s="160" t="s">
        <v>209</v>
      </c>
      <c r="B315" s="417" t="s">
        <v>228</v>
      </c>
      <c r="C315" s="417"/>
      <c r="D315" s="417"/>
      <c r="E315" s="418"/>
      <c r="F315" s="418"/>
      <c r="G315" s="418"/>
    </row>
    <row r="316" spans="1:7">
      <c r="A316" s="160" t="s">
        <v>211</v>
      </c>
      <c r="B316" s="419">
        <v>2</v>
      </c>
      <c r="C316" s="419"/>
      <c r="D316" s="419"/>
      <c r="E316" s="161"/>
      <c r="F316" s="159"/>
      <c r="G316" s="159"/>
    </row>
    <row r="317" spans="1:7" ht="15.6" customHeight="1">
      <c r="A317" s="420" t="s">
        <v>6</v>
      </c>
      <c r="B317" s="416" t="s">
        <v>7</v>
      </c>
      <c r="C317" s="416" t="s">
        <v>8</v>
      </c>
      <c r="D317" s="416" t="s">
        <v>10</v>
      </c>
      <c r="E317" s="416"/>
      <c r="F317" s="416"/>
      <c r="G317" s="416" t="s">
        <v>11</v>
      </c>
    </row>
    <row r="318" spans="1:7">
      <c r="A318" s="420"/>
      <c r="B318" s="416"/>
      <c r="C318" s="416"/>
      <c r="D318" s="163" t="s">
        <v>12</v>
      </c>
      <c r="E318" s="163" t="s">
        <v>13</v>
      </c>
      <c r="F318" s="163" t="s">
        <v>14</v>
      </c>
      <c r="G318" s="416"/>
    </row>
    <row r="319" spans="1:7">
      <c r="A319" s="164">
        <v>1</v>
      </c>
      <c r="B319" s="164">
        <v>2</v>
      </c>
      <c r="C319" s="164">
        <v>3</v>
      </c>
      <c r="D319" s="164">
        <v>4</v>
      </c>
      <c r="E319" s="164">
        <v>5</v>
      </c>
      <c r="F319" s="164">
        <v>6</v>
      </c>
      <c r="G319" s="164">
        <v>7</v>
      </c>
    </row>
    <row r="320" spans="1:7">
      <c r="A320" s="415" t="s">
        <v>212</v>
      </c>
      <c r="B320" s="415"/>
      <c r="C320" s="415"/>
      <c r="D320" s="415"/>
      <c r="E320" s="415"/>
      <c r="F320" s="415"/>
      <c r="G320" s="415"/>
    </row>
    <row r="321" spans="1:7">
      <c r="A321" s="173">
        <v>14</v>
      </c>
      <c r="B321" s="184" t="s">
        <v>28</v>
      </c>
      <c r="C321" s="173">
        <v>10</v>
      </c>
      <c r="D321" s="174">
        <v>0.08</v>
      </c>
      <c r="E321" s="174">
        <v>7.25</v>
      </c>
      <c r="F321" s="174">
        <v>0.13</v>
      </c>
      <c r="G321" s="174">
        <v>66.09</v>
      </c>
    </row>
    <row r="322" spans="1:7" ht="31.2">
      <c r="A322" s="173">
        <v>223.01</v>
      </c>
      <c r="B322" s="184" t="s">
        <v>253</v>
      </c>
      <c r="C322" s="173">
        <v>150</v>
      </c>
      <c r="D322" s="174">
        <v>22.92</v>
      </c>
      <c r="E322" s="174">
        <v>13.17</v>
      </c>
      <c r="F322" s="174">
        <v>33.29</v>
      </c>
      <c r="G322" s="174">
        <v>345.69</v>
      </c>
    </row>
    <row r="323" spans="1:7">
      <c r="A323" s="173">
        <v>377</v>
      </c>
      <c r="B323" s="184" t="s">
        <v>21</v>
      </c>
      <c r="C323" s="173">
        <v>200</v>
      </c>
      <c r="D323" s="174">
        <v>0.06</v>
      </c>
      <c r="E323" s="174">
        <v>0.01</v>
      </c>
      <c r="F323" s="174">
        <v>11.19</v>
      </c>
      <c r="G323" s="174">
        <v>46.28</v>
      </c>
    </row>
    <row r="324" spans="1:7">
      <c r="A324" s="173"/>
      <c r="B324" s="184" t="s">
        <v>22</v>
      </c>
      <c r="C324" s="173">
        <v>50</v>
      </c>
      <c r="D324" s="174">
        <v>3.95</v>
      </c>
      <c r="E324" s="185">
        <v>0.5</v>
      </c>
      <c r="F324" s="174">
        <v>24.15</v>
      </c>
      <c r="G324" s="185">
        <v>117.5</v>
      </c>
    </row>
    <row r="325" spans="1:7">
      <c r="A325" s="173">
        <v>338</v>
      </c>
      <c r="B325" s="184" t="s">
        <v>217</v>
      </c>
      <c r="C325" s="173">
        <v>100</v>
      </c>
      <c r="D325" s="185">
        <v>0.4</v>
      </c>
      <c r="E325" s="185">
        <v>0.3</v>
      </c>
      <c r="F325" s="185">
        <v>10.3</v>
      </c>
      <c r="G325" s="173">
        <v>47</v>
      </c>
    </row>
    <row r="326" spans="1:7">
      <c r="A326" s="415" t="s">
        <v>25</v>
      </c>
      <c r="B326" s="415"/>
      <c r="C326" s="164">
        <v>510</v>
      </c>
      <c r="D326" s="174">
        <v>27.41</v>
      </c>
      <c r="E326" s="174">
        <v>21.23</v>
      </c>
      <c r="F326" s="174">
        <v>79.06</v>
      </c>
      <c r="G326" s="174">
        <v>622.55999999999995</v>
      </c>
    </row>
    <row r="327" spans="1:7">
      <c r="A327" s="415" t="s">
        <v>214</v>
      </c>
      <c r="B327" s="415"/>
      <c r="C327" s="415"/>
      <c r="D327" s="415"/>
      <c r="E327" s="415"/>
      <c r="F327" s="415"/>
      <c r="G327" s="415"/>
    </row>
    <row r="328" spans="1:7" ht="29.85" customHeight="1">
      <c r="A328" s="175" t="s">
        <v>158</v>
      </c>
      <c r="B328" s="176" t="s">
        <v>159</v>
      </c>
      <c r="C328" s="175">
        <v>60</v>
      </c>
      <c r="D328" s="177">
        <v>1.89</v>
      </c>
      <c r="E328" s="177">
        <v>3.74</v>
      </c>
      <c r="F328" s="177">
        <v>7.12</v>
      </c>
      <c r="G328" s="177">
        <v>69.97</v>
      </c>
    </row>
    <row r="329" spans="1:7" ht="29.85" customHeight="1">
      <c r="A329" s="175" t="s">
        <v>160</v>
      </c>
      <c r="B329" s="176" t="s">
        <v>161</v>
      </c>
      <c r="C329" s="175">
        <v>205</v>
      </c>
      <c r="D329" s="177">
        <v>2.0099999999999998</v>
      </c>
      <c r="E329" s="177">
        <v>4.01</v>
      </c>
      <c r="F329" s="177">
        <v>9.48</v>
      </c>
      <c r="G329" s="178">
        <v>82.6</v>
      </c>
    </row>
    <row r="330" spans="1:7">
      <c r="A330" s="182">
        <v>356</v>
      </c>
      <c r="B330" s="181" t="s">
        <v>59</v>
      </c>
      <c r="C330" s="182">
        <v>90</v>
      </c>
      <c r="D330" s="179">
        <v>17.28</v>
      </c>
      <c r="E330" s="183">
        <v>14.9</v>
      </c>
      <c r="F330" s="179">
        <v>0.24</v>
      </c>
      <c r="G330" s="183">
        <v>244.5</v>
      </c>
    </row>
    <row r="331" spans="1:7" ht="35.700000000000003" customHeight="1">
      <c r="A331" s="182" t="s">
        <v>60</v>
      </c>
      <c r="B331" s="199" t="s">
        <v>61</v>
      </c>
      <c r="C331" s="182">
        <v>150</v>
      </c>
      <c r="D331" s="179">
        <v>3.47</v>
      </c>
      <c r="E331" s="179">
        <v>3.45</v>
      </c>
      <c r="F331" s="179">
        <v>31.61</v>
      </c>
      <c r="G331" s="179">
        <v>171.56</v>
      </c>
    </row>
    <row r="332" spans="1:7">
      <c r="A332" s="177" t="s">
        <v>125</v>
      </c>
      <c r="B332" s="176" t="s">
        <v>162</v>
      </c>
      <c r="C332" s="175">
        <v>200</v>
      </c>
      <c r="D332" s="177">
        <v>0.24</v>
      </c>
      <c r="E332" s="177">
        <v>0.13</v>
      </c>
      <c r="F332" s="177">
        <v>15.14</v>
      </c>
      <c r="G332" s="177">
        <v>64.06</v>
      </c>
    </row>
    <row r="333" spans="1:7">
      <c r="A333" s="173"/>
      <c r="B333" s="184" t="s">
        <v>22</v>
      </c>
      <c r="C333" s="173">
        <v>50</v>
      </c>
      <c r="D333" s="174">
        <v>3.95</v>
      </c>
      <c r="E333" s="185">
        <v>0.5</v>
      </c>
      <c r="F333" s="174">
        <v>24.15</v>
      </c>
      <c r="G333" s="185">
        <v>117.5</v>
      </c>
    </row>
    <row r="334" spans="1:7">
      <c r="A334" s="173"/>
      <c r="B334" s="184" t="s">
        <v>127</v>
      </c>
      <c r="C334" s="173">
        <v>60</v>
      </c>
      <c r="D334" s="174">
        <v>3.96</v>
      </c>
      <c r="E334" s="174">
        <v>0.72</v>
      </c>
      <c r="F334" s="174">
        <v>23.79</v>
      </c>
      <c r="G334" s="185">
        <v>118.8</v>
      </c>
    </row>
    <row r="335" spans="1:7">
      <c r="A335" s="415" t="s">
        <v>128</v>
      </c>
      <c r="B335" s="415"/>
      <c r="C335" s="164">
        <v>810</v>
      </c>
      <c r="D335" s="174">
        <v>25.67</v>
      </c>
      <c r="E335" s="174">
        <v>29.11</v>
      </c>
      <c r="F335" s="174">
        <v>108.99</v>
      </c>
      <c r="G335" s="174">
        <v>809.46</v>
      </c>
    </row>
    <row r="336" spans="1:7">
      <c r="A336" s="415" t="s">
        <v>215</v>
      </c>
      <c r="B336" s="415"/>
      <c r="C336" s="415"/>
      <c r="D336" s="415"/>
      <c r="E336" s="415"/>
      <c r="F336" s="415"/>
      <c r="G336" s="415"/>
    </row>
    <row r="337" spans="1:7">
      <c r="A337" s="173">
        <v>406</v>
      </c>
      <c r="B337" s="184" t="s">
        <v>254</v>
      </c>
      <c r="C337" s="173">
        <v>75</v>
      </c>
      <c r="D337" s="174">
        <v>5.14</v>
      </c>
      <c r="E337" s="174">
        <v>6.44</v>
      </c>
      <c r="F337" s="174">
        <v>26.61</v>
      </c>
      <c r="G337" s="174">
        <v>184.89</v>
      </c>
    </row>
    <row r="338" spans="1:7">
      <c r="A338" s="173">
        <v>376</v>
      </c>
      <c r="B338" s="184" t="s">
        <v>32</v>
      </c>
      <c r="C338" s="173">
        <v>200</v>
      </c>
      <c r="D338" s="196"/>
      <c r="E338" s="196"/>
      <c r="F338" s="174">
        <v>11.09</v>
      </c>
      <c r="G338" s="174">
        <v>44.34</v>
      </c>
    </row>
    <row r="339" spans="1:7">
      <c r="A339" s="173">
        <v>338</v>
      </c>
      <c r="B339" s="184" t="s">
        <v>230</v>
      </c>
      <c r="C339" s="173">
        <v>100</v>
      </c>
      <c r="D339" s="185">
        <v>0.4</v>
      </c>
      <c r="E339" s="185">
        <v>0.4</v>
      </c>
      <c r="F339" s="185">
        <v>9.8000000000000007</v>
      </c>
      <c r="G339" s="173">
        <v>47</v>
      </c>
    </row>
    <row r="340" spans="1:7">
      <c r="A340" s="415" t="s">
        <v>218</v>
      </c>
      <c r="B340" s="415"/>
      <c r="C340" s="164">
        <v>375</v>
      </c>
      <c r="D340" s="174">
        <v>5.54</v>
      </c>
      <c r="E340" s="174">
        <v>6.84</v>
      </c>
      <c r="F340" s="174">
        <v>47.5</v>
      </c>
      <c r="G340" s="174">
        <v>276.23</v>
      </c>
    </row>
    <row r="341" spans="1:7">
      <c r="A341" s="414" t="s">
        <v>219</v>
      </c>
      <c r="B341" s="414"/>
      <c r="C341" s="414"/>
      <c r="D341" s="414"/>
      <c r="E341" s="414"/>
      <c r="F341" s="414"/>
      <c r="G341" s="414"/>
    </row>
    <row r="342" spans="1:7">
      <c r="A342" s="125" t="s">
        <v>144</v>
      </c>
      <c r="B342" s="33" t="s">
        <v>145</v>
      </c>
      <c r="C342" s="127">
        <v>60</v>
      </c>
      <c r="D342" s="128">
        <v>1.66</v>
      </c>
      <c r="E342" s="128">
        <v>4.5</v>
      </c>
      <c r="F342" s="128">
        <v>7.01</v>
      </c>
      <c r="G342" s="128">
        <f>F342*4+E342*9+D342*4</f>
        <v>75.179999999999993</v>
      </c>
    </row>
    <row r="343" spans="1:7">
      <c r="A343" s="186">
        <v>214</v>
      </c>
      <c r="B343" s="187" t="s">
        <v>255</v>
      </c>
      <c r="C343" s="186">
        <v>200</v>
      </c>
      <c r="D343" s="188">
        <v>14.06</v>
      </c>
      <c r="E343" s="188">
        <v>10.96</v>
      </c>
      <c r="F343" s="188">
        <v>20.66</v>
      </c>
      <c r="G343" s="188">
        <v>237.07</v>
      </c>
    </row>
    <row r="344" spans="1:7">
      <c r="A344" s="186">
        <v>378</v>
      </c>
      <c r="B344" s="187" t="s">
        <v>222</v>
      </c>
      <c r="C344" s="186">
        <v>200</v>
      </c>
      <c r="D344" s="188">
        <v>1.61</v>
      </c>
      <c r="E344" s="188">
        <v>1.39</v>
      </c>
      <c r="F344" s="188">
        <v>13.76</v>
      </c>
      <c r="G344" s="188">
        <v>74.34</v>
      </c>
    </row>
    <row r="345" spans="1:7">
      <c r="A345" s="186"/>
      <c r="B345" s="187" t="s">
        <v>22</v>
      </c>
      <c r="C345" s="186">
        <v>40</v>
      </c>
      <c r="D345" s="188">
        <v>3.16</v>
      </c>
      <c r="E345" s="189">
        <v>0.4</v>
      </c>
      <c r="F345" s="188">
        <v>19.32</v>
      </c>
      <c r="G345" s="186">
        <v>94</v>
      </c>
    </row>
    <row r="346" spans="1:7">
      <c r="A346" s="414" t="s">
        <v>223</v>
      </c>
      <c r="B346" s="414"/>
      <c r="C346" s="190">
        <v>500</v>
      </c>
      <c r="D346" s="188">
        <f>SUM(D342:D345)</f>
        <v>20.490000000000002</v>
      </c>
      <c r="E346" s="188">
        <f>SUM(E342:E345)</f>
        <v>17.25</v>
      </c>
      <c r="F346" s="188">
        <f>SUM(F342:F345)</f>
        <v>60.75</v>
      </c>
      <c r="G346" s="188">
        <f>SUM(G342:G345)</f>
        <v>480.59000000000003</v>
      </c>
    </row>
    <row r="347" spans="1:7">
      <c r="A347" s="414" t="s">
        <v>224</v>
      </c>
      <c r="B347" s="414"/>
      <c r="C347" s="414"/>
      <c r="D347" s="414"/>
      <c r="E347" s="414"/>
      <c r="F347" s="414"/>
      <c r="G347" s="414"/>
    </row>
    <row r="348" spans="1:7">
      <c r="A348" s="165">
        <v>376.02</v>
      </c>
      <c r="B348" s="166" t="s">
        <v>225</v>
      </c>
      <c r="C348" s="165">
        <v>200</v>
      </c>
      <c r="D348" s="169">
        <v>5.6</v>
      </c>
      <c r="E348" s="165">
        <v>4.8</v>
      </c>
      <c r="F348" s="169">
        <v>30</v>
      </c>
      <c r="G348" s="165">
        <v>186</v>
      </c>
    </row>
    <row r="349" spans="1:7">
      <c r="A349" s="414" t="s">
        <v>226</v>
      </c>
      <c r="B349" s="414"/>
      <c r="C349" s="190">
        <v>200</v>
      </c>
      <c r="D349" s="188">
        <v>5.8</v>
      </c>
      <c r="E349" s="188">
        <v>5</v>
      </c>
      <c r="F349" s="188">
        <v>9.6</v>
      </c>
      <c r="G349" s="186">
        <v>108</v>
      </c>
    </row>
    <row r="350" spans="1:7">
      <c r="A350" s="415" t="s">
        <v>227</v>
      </c>
      <c r="B350" s="415"/>
      <c r="C350" s="191">
        <f>C349+C346+C340+C335+C326</f>
        <v>2395</v>
      </c>
      <c r="D350" s="192">
        <f>D349+D346+D340+D335+D326</f>
        <v>84.91</v>
      </c>
      <c r="E350" s="192">
        <f>E349+E346+E340+E335+E326</f>
        <v>79.430000000000007</v>
      </c>
      <c r="F350" s="192">
        <f>F349+F346+F340+F335+F326</f>
        <v>305.89999999999998</v>
      </c>
      <c r="G350" s="192">
        <f>G349+G346+G340+G335+G326</f>
        <v>2296.84</v>
      </c>
    </row>
    <row r="351" spans="1:7">
      <c r="A351" s="158"/>
      <c r="B351" s="159"/>
      <c r="C351" s="159"/>
      <c r="D351" s="159"/>
      <c r="E351" s="159"/>
      <c r="F351" s="159"/>
      <c r="G351" s="159"/>
    </row>
    <row r="352" spans="1:7">
      <c r="A352" s="418"/>
      <c r="B352" s="418"/>
      <c r="C352" s="418"/>
      <c r="D352" s="418"/>
      <c r="E352" s="418"/>
      <c r="F352" s="418"/>
      <c r="G352" s="418"/>
    </row>
    <row r="353" spans="1:7">
      <c r="A353" s="160" t="s">
        <v>209</v>
      </c>
      <c r="B353" s="417" t="s">
        <v>234</v>
      </c>
      <c r="C353" s="417"/>
      <c r="D353" s="417"/>
      <c r="E353" s="418"/>
      <c r="F353" s="418"/>
      <c r="G353" s="418"/>
    </row>
    <row r="354" spans="1:7">
      <c r="A354" s="160" t="s">
        <v>211</v>
      </c>
      <c r="B354" s="419">
        <v>2</v>
      </c>
      <c r="C354" s="419"/>
      <c r="D354" s="419"/>
      <c r="E354" s="161"/>
      <c r="F354" s="159"/>
      <c r="G354" s="159"/>
    </row>
    <row r="355" spans="1:7" ht="15.6" customHeight="1">
      <c r="A355" s="420" t="s">
        <v>6</v>
      </c>
      <c r="B355" s="416" t="s">
        <v>7</v>
      </c>
      <c r="C355" s="416" t="s">
        <v>8</v>
      </c>
      <c r="D355" s="416" t="s">
        <v>10</v>
      </c>
      <c r="E355" s="416"/>
      <c r="F355" s="416"/>
      <c r="G355" s="416" t="s">
        <v>11</v>
      </c>
    </row>
    <row r="356" spans="1:7">
      <c r="A356" s="420"/>
      <c r="B356" s="416"/>
      <c r="C356" s="416"/>
      <c r="D356" s="163" t="s">
        <v>12</v>
      </c>
      <c r="E356" s="163" t="s">
        <v>13</v>
      </c>
      <c r="F356" s="163" t="s">
        <v>14</v>
      </c>
      <c r="G356" s="416"/>
    </row>
    <row r="357" spans="1:7">
      <c r="A357" s="164">
        <v>1</v>
      </c>
      <c r="B357" s="164">
        <v>2</v>
      </c>
      <c r="C357" s="164">
        <v>3</v>
      </c>
      <c r="D357" s="164">
        <v>4</v>
      </c>
      <c r="E357" s="164">
        <v>5</v>
      </c>
      <c r="F357" s="164">
        <v>6</v>
      </c>
      <c r="G357" s="164">
        <v>7</v>
      </c>
    </row>
    <row r="358" spans="1:7">
      <c r="A358" s="415" t="s">
        <v>212</v>
      </c>
      <c r="B358" s="415"/>
      <c r="C358" s="415"/>
      <c r="D358" s="415"/>
      <c r="E358" s="415"/>
      <c r="F358" s="415"/>
      <c r="G358" s="415"/>
    </row>
    <row r="359" spans="1:7" ht="28.35" customHeight="1">
      <c r="A359" s="173">
        <v>175.04</v>
      </c>
      <c r="B359" s="184" t="s">
        <v>64</v>
      </c>
      <c r="C359" s="173">
        <v>150</v>
      </c>
      <c r="D359" s="174">
        <v>3.69</v>
      </c>
      <c r="E359" s="174">
        <v>3.94</v>
      </c>
      <c r="F359" s="174">
        <v>23.29</v>
      </c>
      <c r="G359" s="174">
        <v>143.79</v>
      </c>
    </row>
    <row r="360" spans="1:7" ht="28.35" customHeight="1">
      <c r="A360" s="173">
        <v>486</v>
      </c>
      <c r="B360" s="184" t="s">
        <v>96</v>
      </c>
      <c r="C360" s="173">
        <v>100</v>
      </c>
      <c r="D360" s="174">
        <v>7.63</v>
      </c>
      <c r="E360" s="174">
        <v>8.16</v>
      </c>
      <c r="F360" s="174">
        <v>31.26</v>
      </c>
      <c r="G360" s="174">
        <v>232.42</v>
      </c>
    </row>
    <row r="361" spans="1:7">
      <c r="A361" s="173">
        <v>382</v>
      </c>
      <c r="B361" s="184" t="s">
        <v>40</v>
      </c>
      <c r="C361" s="173">
        <v>200</v>
      </c>
      <c r="D361" s="174">
        <v>3.99</v>
      </c>
      <c r="E361" s="174">
        <v>3.17</v>
      </c>
      <c r="F361" s="174">
        <v>16.34</v>
      </c>
      <c r="G361" s="174">
        <v>111.18</v>
      </c>
    </row>
    <row r="362" spans="1:7">
      <c r="A362" s="173">
        <v>338</v>
      </c>
      <c r="B362" s="184" t="s">
        <v>230</v>
      </c>
      <c r="C362" s="173">
        <v>100</v>
      </c>
      <c r="D362" s="185">
        <v>0.4</v>
      </c>
      <c r="E362" s="185">
        <v>0.4</v>
      </c>
      <c r="F362" s="185">
        <v>9.8000000000000007</v>
      </c>
      <c r="G362" s="173">
        <v>47</v>
      </c>
    </row>
    <row r="363" spans="1:7">
      <c r="A363" s="415" t="s">
        <v>25</v>
      </c>
      <c r="B363" s="415"/>
      <c r="C363" s="164">
        <v>550</v>
      </c>
      <c r="D363" s="174">
        <v>15.71</v>
      </c>
      <c r="E363" s="174">
        <v>15.67</v>
      </c>
      <c r="F363" s="174">
        <v>80.69</v>
      </c>
      <c r="G363" s="174">
        <v>534.39</v>
      </c>
    </row>
    <row r="364" spans="1:7">
      <c r="A364" s="415" t="s">
        <v>214</v>
      </c>
      <c r="B364" s="415"/>
      <c r="C364" s="415"/>
      <c r="D364" s="415"/>
      <c r="E364" s="415"/>
      <c r="F364" s="415"/>
      <c r="G364" s="415"/>
    </row>
    <row r="365" spans="1:7">
      <c r="A365" s="175" t="s">
        <v>137</v>
      </c>
      <c r="B365" s="176" t="s">
        <v>138</v>
      </c>
      <c r="C365" s="175">
        <v>60</v>
      </c>
      <c r="D365" s="178">
        <v>1.1000000000000001</v>
      </c>
      <c r="E365" s="177">
        <v>5.15</v>
      </c>
      <c r="F365" s="177">
        <v>7.67</v>
      </c>
      <c r="G365" s="177">
        <v>81.709999999999994</v>
      </c>
    </row>
    <row r="366" spans="1:7" ht="31.2">
      <c r="A366" s="175" t="s">
        <v>163</v>
      </c>
      <c r="B366" s="176" t="s">
        <v>164</v>
      </c>
      <c r="C366" s="175">
        <v>205</v>
      </c>
      <c r="D366" s="177">
        <v>1.95</v>
      </c>
      <c r="E366" s="177">
        <v>3.06</v>
      </c>
      <c r="F366" s="177">
        <v>13.54</v>
      </c>
      <c r="G366" s="177">
        <v>90.08</v>
      </c>
    </row>
    <row r="367" spans="1:7">
      <c r="A367" s="175">
        <v>260</v>
      </c>
      <c r="B367" s="176" t="s">
        <v>166</v>
      </c>
      <c r="C367" s="175">
        <v>90</v>
      </c>
      <c r="D367" s="177">
        <v>13.59</v>
      </c>
      <c r="E367" s="177">
        <v>11.42</v>
      </c>
      <c r="F367" s="177">
        <v>3.41</v>
      </c>
      <c r="G367" s="177">
        <v>170.92</v>
      </c>
    </row>
    <row r="368" spans="1:7" ht="29.7" customHeight="1">
      <c r="A368" s="175">
        <v>171</v>
      </c>
      <c r="B368" s="176" t="s">
        <v>46</v>
      </c>
      <c r="C368" s="175">
        <v>150</v>
      </c>
      <c r="D368" s="177">
        <v>6.34</v>
      </c>
      <c r="E368" s="177">
        <v>5.28</v>
      </c>
      <c r="F368" s="177">
        <v>28.62</v>
      </c>
      <c r="G368" s="177">
        <v>187.05</v>
      </c>
    </row>
    <row r="369" spans="1:7" ht="28.65" customHeight="1">
      <c r="A369" s="173">
        <v>349</v>
      </c>
      <c r="B369" s="184" t="s">
        <v>136</v>
      </c>
      <c r="C369" s="173">
        <v>200</v>
      </c>
      <c r="D369" s="174">
        <v>0.59</v>
      </c>
      <c r="E369" s="174">
        <v>0.05</v>
      </c>
      <c r="F369" s="174">
        <v>18.579999999999998</v>
      </c>
      <c r="G369" s="174">
        <v>77.94</v>
      </c>
    </row>
    <row r="370" spans="1:7">
      <c r="A370" s="173"/>
      <c r="B370" s="184" t="s">
        <v>22</v>
      </c>
      <c r="C370" s="173">
        <v>50</v>
      </c>
      <c r="D370" s="174">
        <v>3.95</v>
      </c>
      <c r="E370" s="185">
        <v>0.5</v>
      </c>
      <c r="F370" s="174">
        <v>24.15</v>
      </c>
      <c r="G370" s="185">
        <v>117.5</v>
      </c>
    </row>
    <row r="371" spans="1:7">
      <c r="A371" s="173"/>
      <c r="B371" s="184" t="s">
        <v>127</v>
      </c>
      <c r="C371" s="173">
        <v>60</v>
      </c>
      <c r="D371" s="174">
        <v>3.96</v>
      </c>
      <c r="E371" s="174">
        <v>0.72</v>
      </c>
      <c r="F371" s="174">
        <v>23.79</v>
      </c>
      <c r="G371" s="185">
        <v>118.8</v>
      </c>
    </row>
    <row r="372" spans="1:7">
      <c r="A372" s="415" t="s">
        <v>128</v>
      </c>
      <c r="B372" s="415"/>
      <c r="C372" s="164">
        <f>SUM(C365:C371)</f>
        <v>815</v>
      </c>
      <c r="D372" s="174">
        <f>SUM(D365:D371)</f>
        <v>31.48</v>
      </c>
      <c r="E372" s="174">
        <f>SUM(E365:E371)</f>
        <v>26.180000000000003</v>
      </c>
      <c r="F372" s="174">
        <f>SUM(F365:F371)</f>
        <v>119.75999999999999</v>
      </c>
      <c r="G372" s="174">
        <f>SUM(G365:G371)</f>
        <v>844</v>
      </c>
    </row>
    <row r="373" spans="1:7">
      <c r="A373" s="415" t="s">
        <v>215</v>
      </c>
      <c r="B373" s="415"/>
      <c r="C373" s="415"/>
      <c r="D373" s="415"/>
      <c r="E373" s="415"/>
      <c r="F373" s="415"/>
      <c r="G373" s="415"/>
    </row>
    <row r="374" spans="1:7">
      <c r="A374" s="173">
        <v>446</v>
      </c>
      <c r="B374" s="184" t="s">
        <v>243</v>
      </c>
      <c r="C374" s="173">
        <v>75</v>
      </c>
      <c r="D374" s="174">
        <v>6.78</v>
      </c>
      <c r="E374" s="174">
        <v>13.52</v>
      </c>
      <c r="F374" s="185">
        <v>27.5</v>
      </c>
      <c r="G374" s="174">
        <v>259.74</v>
      </c>
    </row>
    <row r="375" spans="1:7">
      <c r="A375" s="173">
        <v>377</v>
      </c>
      <c r="B375" s="184" t="s">
        <v>21</v>
      </c>
      <c r="C375" s="173">
        <v>200</v>
      </c>
      <c r="D375" s="174">
        <v>0.06</v>
      </c>
      <c r="E375" s="174">
        <v>0.01</v>
      </c>
      <c r="F375" s="174">
        <v>11.19</v>
      </c>
      <c r="G375" s="174">
        <v>46.28</v>
      </c>
    </row>
    <row r="376" spans="1:7">
      <c r="A376" s="173">
        <v>338</v>
      </c>
      <c r="B376" s="184" t="s">
        <v>217</v>
      </c>
      <c r="C376" s="173">
        <v>100</v>
      </c>
      <c r="D376" s="185">
        <v>0.4</v>
      </c>
      <c r="E376" s="185">
        <v>0.3</v>
      </c>
      <c r="F376" s="185">
        <v>10.3</v>
      </c>
      <c r="G376" s="173">
        <v>47</v>
      </c>
    </row>
    <row r="377" spans="1:7">
      <c r="A377" s="415" t="s">
        <v>218</v>
      </c>
      <c r="B377" s="415"/>
      <c r="C377" s="164">
        <v>375</v>
      </c>
      <c r="D377" s="174">
        <v>7.24</v>
      </c>
      <c r="E377" s="174">
        <v>13.83</v>
      </c>
      <c r="F377" s="174">
        <v>48.99</v>
      </c>
      <c r="G377" s="174">
        <v>353.02</v>
      </c>
    </row>
    <row r="378" spans="1:7">
      <c r="A378" s="414" t="s">
        <v>219</v>
      </c>
      <c r="B378" s="414"/>
      <c r="C378" s="414"/>
      <c r="D378" s="414"/>
      <c r="E378" s="414"/>
      <c r="F378" s="414"/>
      <c r="G378" s="414"/>
    </row>
    <row r="379" spans="1:7">
      <c r="A379" s="186">
        <v>67</v>
      </c>
      <c r="B379" s="187" t="s">
        <v>170</v>
      </c>
      <c r="C379" s="186">
        <v>60</v>
      </c>
      <c r="D379" s="188">
        <v>1.05</v>
      </c>
      <c r="E379" s="188">
        <v>5.12</v>
      </c>
      <c r="F379" s="188">
        <v>5.64</v>
      </c>
      <c r="G379" s="188">
        <v>73.319999999999993</v>
      </c>
    </row>
    <row r="380" spans="1:7">
      <c r="A380" s="186">
        <v>356.01</v>
      </c>
      <c r="B380" s="176" t="s">
        <v>123</v>
      </c>
      <c r="C380" s="186">
        <v>90</v>
      </c>
      <c r="D380" s="188">
        <v>18.760000000000002</v>
      </c>
      <c r="E380" s="188">
        <v>14.86</v>
      </c>
      <c r="F380" s="203">
        <v>7.0000000000000007E-2</v>
      </c>
      <c r="G380" s="188">
        <v>218.78</v>
      </c>
    </row>
    <row r="381" spans="1:7" ht="31.2">
      <c r="A381" s="186">
        <v>202</v>
      </c>
      <c r="B381" s="181" t="s">
        <v>124</v>
      </c>
      <c r="C381" s="186">
        <v>155</v>
      </c>
      <c r="D381" s="189">
        <v>6.6</v>
      </c>
      <c r="E381" s="188">
        <v>0.78</v>
      </c>
      <c r="F381" s="189">
        <v>42.3</v>
      </c>
      <c r="G381" s="189">
        <v>202.8</v>
      </c>
    </row>
    <row r="382" spans="1:7">
      <c r="A382" s="186">
        <v>376.01</v>
      </c>
      <c r="B382" s="187" t="s">
        <v>232</v>
      </c>
      <c r="C382" s="186">
        <v>200</v>
      </c>
      <c r="D382" s="189">
        <v>0.2</v>
      </c>
      <c r="E382" s="188">
        <v>0.02</v>
      </c>
      <c r="F382" s="188">
        <v>11.05</v>
      </c>
      <c r="G382" s="188">
        <v>45.41</v>
      </c>
    </row>
    <row r="383" spans="1:7">
      <c r="A383" s="186"/>
      <c r="B383" s="187" t="s">
        <v>22</v>
      </c>
      <c r="C383" s="186">
        <v>30</v>
      </c>
      <c r="D383" s="188">
        <v>2.37</v>
      </c>
      <c r="E383" s="189">
        <v>0.3</v>
      </c>
      <c r="F383" s="188">
        <v>14.49</v>
      </c>
      <c r="G383" s="189">
        <v>70.5</v>
      </c>
    </row>
    <row r="384" spans="1:7">
      <c r="A384" s="414" t="s">
        <v>223</v>
      </c>
      <c r="B384" s="414"/>
      <c r="C384" s="190">
        <v>535</v>
      </c>
      <c r="D384" s="188">
        <v>28.98</v>
      </c>
      <c r="E384" s="188">
        <v>21.08</v>
      </c>
      <c r="F384" s="188">
        <v>73.55</v>
      </c>
      <c r="G384" s="188">
        <v>610.80999999999995</v>
      </c>
    </row>
    <row r="385" spans="1:1024">
      <c r="A385" s="414" t="s">
        <v>224</v>
      </c>
      <c r="B385" s="414"/>
      <c r="C385" s="414"/>
      <c r="D385" s="414"/>
      <c r="E385" s="414"/>
      <c r="F385" s="414"/>
      <c r="G385" s="414"/>
    </row>
    <row r="386" spans="1:1024">
      <c r="A386" s="186">
        <v>376.03</v>
      </c>
      <c r="B386" s="187" t="s">
        <v>233</v>
      </c>
      <c r="C386" s="186">
        <v>200</v>
      </c>
      <c r="D386" s="189">
        <v>5.8</v>
      </c>
      <c r="E386" s="186">
        <v>5</v>
      </c>
      <c r="F386" s="186">
        <v>8</v>
      </c>
      <c r="G386" s="186">
        <v>106</v>
      </c>
    </row>
    <row r="387" spans="1:1024">
      <c r="A387" s="414" t="s">
        <v>226</v>
      </c>
      <c r="B387" s="414"/>
      <c r="C387" s="190">
        <v>200</v>
      </c>
      <c r="D387" s="188">
        <v>5.8</v>
      </c>
      <c r="E387" s="188">
        <v>5</v>
      </c>
      <c r="F387" s="188">
        <v>8</v>
      </c>
      <c r="G387" s="186">
        <v>106</v>
      </c>
    </row>
    <row r="388" spans="1:1024">
      <c r="A388" s="415" t="s">
        <v>227</v>
      </c>
      <c r="B388" s="415"/>
      <c r="C388" s="191">
        <f>C387+C384+C377+C372+C363</f>
        <v>2475</v>
      </c>
      <c r="D388" s="192">
        <f>D387+D384+D377+D372+D363</f>
        <v>89.210000000000008</v>
      </c>
      <c r="E388" s="192">
        <f>E387+E384+E377+E372+E363</f>
        <v>81.760000000000005</v>
      </c>
      <c r="F388" s="192">
        <f>F387+F384+F377+F372+F363</f>
        <v>330.99</v>
      </c>
      <c r="G388" s="192">
        <f>G387+G384+G377+G372+G363</f>
        <v>2448.2199999999998</v>
      </c>
    </row>
    <row r="389" spans="1:1024">
      <c r="A389" s="158"/>
      <c r="B389" s="159"/>
      <c r="C389" s="159"/>
      <c r="D389" s="159"/>
      <c r="E389" s="159"/>
      <c r="F389" s="159"/>
      <c r="G389" s="159"/>
    </row>
    <row r="390" spans="1:1024">
      <c r="A390" s="418"/>
      <c r="B390" s="418"/>
      <c r="C390" s="418"/>
      <c r="D390" s="418"/>
      <c r="E390" s="418"/>
      <c r="F390" s="418"/>
      <c r="G390" s="418"/>
    </row>
    <row r="391" spans="1:1024">
      <c r="A391" s="160" t="s">
        <v>209</v>
      </c>
      <c r="B391" s="417" t="s">
        <v>237</v>
      </c>
      <c r="C391" s="417"/>
      <c r="D391" s="417"/>
      <c r="E391" s="418"/>
      <c r="F391" s="418"/>
      <c r="G391" s="418"/>
    </row>
    <row r="392" spans="1:1024">
      <c r="A392" s="160" t="s">
        <v>211</v>
      </c>
      <c r="B392" s="419">
        <v>2</v>
      </c>
      <c r="C392" s="419"/>
      <c r="D392" s="419"/>
      <c r="E392" s="161"/>
      <c r="F392" s="159"/>
      <c r="G392" s="159"/>
    </row>
    <row r="393" spans="1:1024" ht="15.6" customHeight="1">
      <c r="A393" s="420" t="s">
        <v>6</v>
      </c>
      <c r="B393" s="416" t="s">
        <v>7</v>
      </c>
      <c r="C393" s="416" t="s">
        <v>8</v>
      </c>
      <c r="D393" s="416" t="s">
        <v>10</v>
      </c>
      <c r="E393" s="416"/>
      <c r="F393" s="416"/>
      <c r="G393" s="416" t="s">
        <v>11</v>
      </c>
    </row>
    <row r="394" spans="1:1024">
      <c r="A394" s="420"/>
      <c r="B394" s="416"/>
      <c r="C394" s="416"/>
      <c r="D394" s="163" t="s">
        <v>12</v>
      </c>
      <c r="E394" s="163" t="s">
        <v>13</v>
      </c>
      <c r="F394" s="163" t="s">
        <v>14</v>
      </c>
      <c r="G394" s="416"/>
    </row>
    <row r="395" spans="1:1024">
      <c r="A395" s="164">
        <v>1</v>
      </c>
      <c r="B395" s="164">
        <v>2</v>
      </c>
      <c r="C395" s="164">
        <v>3</v>
      </c>
      <c r="D395" s="164">
        <v>4</v>
      </c>
      <c r="E395" s="164">
        <v>5</v>
      </c>
      <c r="F395" s="164">
        <v>6</v>
      </c>
      <c r="G395" s="164">
        <v>7</v>
      </c>
    </row>
    <row r="396" spans="1:1024">
      <c r="A396" s="415" t="s">
        <v>212</v>
      </c>
      <c r="B396" s="415"/>
      <c r="C396" s="415"/>
      <c r="D396" s="415"/>
      <c r="E396" s="415"/>
      <c r="F396" s="415"/>
      <c r="G396" s="415"/>
    </row>
    <row r="397" spans="1:1024">
      <c r="A397" s="173">
        <v>16</v>
      </c>
      <c r="B397" s="184" t="s">
        <v>75</v>
      </c>
      <c r="C397" s="173">
        <v>15</v>
      </c>
      <c r="D397" s="174">
        <v>1.94</v>
      </c>
      <c r="E397" s="174">
        <v>3.27</v>
      </c>
      <c r="F397" s="174">
        <v>0.28999999999999998</v>
      </c>
      <c r="G397" s="185">
        <v>38.4</v>
      </c>
    </row>
    <row r="398" spans="1:1024">
      <c r="A398" s="173">
        <v>15</v>
      </c>
      <c r="B398" s="184" t="s">
        <v>36</v>
      </c>
      <c r="C398" s="173">
        <v>15</v>
      </c>
      <c r="D398" s="185">
        <v>3.9</v>
      </c>
      <c r="E398" s="174">
        <v>3.92</v>
      </c>
      <c r="F398" s="196"/>
      <c r="G398" s="185">
        <v>51.6</v>
      </c>
    </row>
    <row r="399" spans="1:1024" ht="31.2">
      <c r="A399" s="173">
        <v>173.02</v>
      </c>
      <c r="B399" s="184" t="s">
        <v>256</v>
      </c>
      <c r="C399" s="173">
        <v>200</v>
      </c>
      <c r="D399" s="174">
        <v>6.01</v>
      </c>
      <c r="E399" s="174">
        <v>5.63</v>
      </c>
      <c r="F399" s="174">
        <v>25.53</v>
      </c>
      <c r="G399" s="174">
        <v>177.14</v>
      </c>
      <c r="H399" s="207"/>
      <c r="I399" s="208"/>
      <c r="J399" s="207"/>
      <c r="K399" s="209"/>
      <c r="L399" s="209"/>
      <c r="M399" s="209"/>
      <c r="N399" s="209"/>
      <c r="O399" s="207"/>
      <c r="P399" s="208"/>
      <c r="Q399" s="207"/>
      <c r="R399" s="209"/>
      <c r="S399" s="209"/>
      <c r="T399" s="209"/>
      <c r="U399" s="209"/>
      <c r="V399" s="207"/>
      <c r="W399" s="208"/>
      <c r="X399" s="207"/>
      <c r="Y399" s="209"/>
      <c r="Z399" s="209"/>
      <c r="AA399" s="209"/>
      <c r="AB399" s="209"/>
      <c r="AC399" s="207"/>
      <c r="AD399" s="208"/>
      <c r="AE399" s="207"/>
      <c r="AF399" s="209"/>
      <c r="AG399" s="209"/>
      <c r="AH399" s="209"/>
      <c r="AI399" s="209"/>
      <c r="AJ399" s="207"/>
      <c r="AK399" s="208"/>
      <c r="AL399" s="207"/>
      <c r="AM399" s="209"/>
      <c r="AN399" s="209"/>
      <c r="AO399" s="209"/>
      <c r="AP399" s="209"/>
      <c r="AQ399" s="207"/>
      <c r="AR399" s="208"/>
      <c r="AS399" s="207"/>
      <c r="AT399" s="209"/>
      <c r="AU399" s="209"/>
      <c r="AV399" s="209"/>
      <c r="AW399" s="209"/>
      <c r="AX399" s="207"/>
      <c r="AY399" s="208"/>
      <c r="AZ399" s="207"/>
      <c r="BA399" s="209"/>
      <c r="BB399" s="209"/>
      <c r="BC399" s="209"/>
      <c r="BD399" s="209"/>
      <c r="BE399" s="207"/>
      <c r="BF399" s="208"/>
      <c r="BG399" s="207"/>
      <c r="BH399" s="209"/>
      <c r="BI399" s="209"/>
      <c r="BJ399" s="209"/>
      <c r="BK399" s="209"/>
      <c r="BL399" s="207"/>
      <c r="BM399" s="208"/>
      <c r="BN399" s="207"/>
      <c r="BO399" s="209"/>
      <c r="BP399" s="209"/>
      <c r="BQ399" s="209"/>
      <c r="BR399" s="209"/>
      <c r="BS399" s="207"/>
      <c r="BT399" s="208"/>
      <c r="BU399" s="207"/>
      <c r="BV399" s="209"/>
      <c r="BW399" s="209"/>
      <c r="BX399" s="209"/>
      <c r="BY399" s="209"/>
      <c r="BZ399" s="207"/>
      <c r="CA399" s="208"/>
      <c r="CB399" s="207"/>
      <c r="CC399" s="209"/>
      <c r="CD399" s="209"/>
      <c r="CE399" s="209"/>
      <c r="CF399" s="209"/>
      <c r="CG399" s="207"/>
      <c r="CH399" s="208"/>
      <c r="CI399" s="207"/>
      <c r="CJ399" s="209"/>
      <c r="CK399" s="209"/>
      <c r="CL399" s="209"/>
      <c r="CM399" s="209"/>
      <c r="CN399" s="207"/>
      <c r="CO399" s="208"/>
      <c r="CP399" s="207"/>
      <c r="CQ399" s="209"/>
      <c r="CR399" s="209"/>
      <c r="CS399" s="209"/>
      <c r="CT399" s="209"/>
      <c r="CU399" s="207"/>
      <c r="CV399" s="208"/>
      <c r="CW399" s="207"/>
      <c r="CX399" s="209"/>
      <c r="CY399" s="209"/>
      <c r="CZ399" s="209"/>
      <c r="DA399" s="209"/>
      <c r="DB399" s="207"/>
      <c r="DC399" s="208"/>
      <c r="DD399" s="207"/>
      <c r="DE399" s="209"/>
      <c r="DF399" s="209"/>
      <c r="DG399" s="209"/>
      <c r="DH399" s="209"/>
      <c r="DI399" s="207"/>
      <c r="DJ399" s="208"/>
      <c r="DK399" s="207"/>
      <c r="DL399" s="209"/>
      <c r="DM399" s="209"/>
      <c r="DN399" s="209"/>
      <c r="DO399" s="209"/>
      <c r="DP399" s="207"/>
      <c r="DQ399" s="208"/>
      <c r="DR399" s="207"/>
      <c r="DS399" s="209"/>
      <c r="DT399" s="209"/>
      <c r="DU399" s="209"/>
      <c r="DV399" s="209"/>
      <c r="DW399" s="207"/>
      <c r="DX399" s="208"/>
      <c r="DY399" s="207"/>
      <c r="DZ399" s="209"/>
      <c r="EA399" s="209"/>
      <c r="EB399" s="209"/>
      <c r="EC399" s="209"/>
      <c r="ED399" s="207"/>
      <c r="EE399" s="208"/>
      <c r="EF399" s="207"/>
      <c r="EG399" s="209"/>
      <c r="EH399" s="209"/>
      <c r="EI399" s="209"/>
      <c r="EJ399" s="209"/>
      <c r="EK399" s="207"/>
      <c r="EL399" s="208"/>
      <c r="EM399" s="207"/>
      <c r="EN399" s="209"/>
      <c r="EO399" s="209"/>
      <c r="EP399" s="209"/>
      <c r="EQ399" s="209"/>
      <c r="ER399" s="207"/>
      <c r="ES399" s="208"/>
      <c r="ET399" s="207"/>
      <c r="EU399" s="209"/>
      <c r="EV399" s="209"/>
      <c r="EW399" s="209"/>
      <c r="EX399" s="209"/>
      <c r="EY399" s="207"/>
      <c r="EZ399" s="208"/>
      <c r="FA399" s="207"/>
      <c r="FB399" s="209"/>
      <c r="FC399" s="209"/>
      <c r="FD399" s="209"/>
      <c r="FE399" s="209"/>
      <c r="FF399" s="207"/>
      <c r="FG399" s="208"/>
      <c r="FH399" s="207"/>
      <c r="FI399" s="209"/>
      <c r="FJ399" s="209"/>
      <c r="FK399" s="209"/>
      <c r="FL399" s="209"/>
      <c r="FM399" s="207"/>
      <c r="FN399" s="208"/>
      <c r="FO399" s="207"/>
      <c r="FP399" s="209"/>
      <c r="FQ399" s="209"/>
      <c r="FR399" s="209"/>
      <c r="FS399" s="209"/>
      <c r="FT399" s="207"/>
      <c r="FU399" s="208"/>
      <c r="FV399" s="207"/>
      <c r="FW399" s="209"/>
      <c r="FX399" s="209"/>
      <c r="FY399" s="209"/>
      <c r="FZ399" s="209"/>
      <c r="GA399" s="207"/>
      <c r="GB399" s="208"/>
      <c r="GC399" s="207"/>
      <c r="GD399" s="209"/>
      <c r="GE399" s="209"/>
      <c r="GF399" s="209"/>
      <c r="GG399" s="209"/>
      <c r="GH399" s="207"/>
      <c r="GI399" s="208"/>
      <c r="GJ399" s="207"/>
      <c r="GK399" s="209"/>
      <c r="GL399" s="209"/>
      <c r="GM399" s="209"/>
      <c r="GN399" s="209"/>
      <c r="GO399" s="207"/>
      <c r="GP399" s="208"/>
      <c r="GQ399" s="207"/>
      <c r="GR399" s="209"/>
      <c r="GS399" s="209"/>
      <c r="GT399" s="209"/>
      <c r="GU399" s="209"/>
      <c r="GV399" s="207"/>
      <c r="GW399" s="208"/>
      <c r="GX399" s="207"/>
      <c r="GY399" s="209"/>
      <c r="GZ399" s="209"/>
      <c r="HA399" s="209"/>
      <c r="HB399" s="209"/>
      <c r="HC399" s="207"/>
      <c r="HD399" s="208"/>
      <c r="HE399" s="207"/>
      <c r="HF399" s="209"/>
      <c r="HG399" s="209"/>
      <c r="HH399" s="209"/>
      <c r="HI399" s="209"/>
      <c r="HJ399" s="207"/>
      <c r="HK399" s="208"/>
      <c r="HL399" s="207"/>
      <c r="HM399" s="209"/>
      <c r="HN399" s="209"/>
      <c r="HO399" s="209"/>
      <c r="HP399" s="209"/>
      <c r="HQ399" s="207"/>
      <c r="HR399" s="208"/>
      <c r="HS399" s="207"/>
      <c r="HT399" s="209"/>
      <c r="HU399" s="209"/>
      <c r="HV399" s="209"/>
      <c r="HW399" s="209"/>
      <c r="HX399" s="207"/>
      <c r="HY399" s="208"/>
      <c r="HZ399" s="207"/>
      <c r="IA399" s="209"/>
      <c r="IB399" s="209"/>
      <c r="IC399" s="209"/>
      <c r="ID399" s="209"/>
      <c r="IE399" s="207"/>
      <c r="IF399" s="208"/>
      <c r="IG399" s="207"/>
      <c r="IH399" s="209"/>
      <c r="II399" s="209"/>
      <c r="IJ399" s="209"/>
      <c r="IK399" s="209"/>
      <c r="IL399" s="207"/>
      <c r="IM399" s="208"/>
      <c r="IN399" s="207"/>
      <c r="IO399" s="209"/>
      <c r="IP399" s="209"/>
      <c r="IQ399" s="209"/>
      <c r="IR399" s="209"/>
      <c r="IS399" s="207"/>
      <c r="IT399" s="208"/>
      <c r="IU399" s="207"/>
      <c r="IV399" s="209"/>
      <c r="IW399" s="209"/>
      <c r="IX399" s="209"/>
      <c r="IY399" s="209"/>
      <c r="IZ399" s="207"/>
      <c r="JA399" s="208"/>
      <c r="JB399" s="207"/>
      <c r="JC399" s="209"/>
      <c r="JD399" s="209"/>
      <c r="JE399" s="209"/>
      <c r="JF399" s="209"/>
      <c r="JG399" s="207"/>
      <c r="JH399" s="208"/>
      <c r="JI399" s="207"/>
      <c r="JJ399" s="209"/>
      <c r="JK399" s="209"/>
      <c r="JL399" s="209"/>
      <c r="JM399" s="209"/>
      <c r="JN399" s="207"/>
      <c r="JO399" s="208"/>
      <c r="JP399" s="207"/>
      <c r="JQ399" s="209"/>
      <c r="JR399" s="209"/>
      <c r="JS399" s="209"/>
      <c r="JT399" s="209"/>
      <c r="JU399" s="207"/>
      <c r="JV399" s="208"/>
      <c r="JW399" s="207"/>
      <c r="JX399" s="209"/>
      <c r="JY399" s="209"/>
      <c r="JZ399" s="209"/>
      <c r="KA399" s="209"/>
      <c r="KB399" s="207"/>
      <c r="KC399" s="208"/>
      <c r="KD399" s="207"/>
      <c r="KE399" s="209"/>
      <c r="KF399" s="209"/>
      <c r="KG399" s="209"/>
      <c r="KH399" s="209"/>
      <c r="KI399" s="207"/>
      <c r="KJ399" s="208"/>
      <c r="KK399" s="207"/>
      <c r="KL399" s="209"/>
      <c r="KM399" s="209"/>
      <c r="KN399" s="209"/>
      <c r="KO399" s="209"/>
      <c r="KP399" s="207"/>
      <c r="KQ399" s="208"/>
      <c r="KR399" s="207"/>
      <c r="KS399" s="209"/>
      <c r="KT399" s="209"/>
      <c r="KU399" s="209"/>
      <c r="KV399" s="209"/>
      <c r="KW399" s="207"/>
      <c r="KX399" s="208"/>
      <c r="KY399" s="207"/>
      <c r="KZ399" s="209"/>
      <c r="LA399" s="209"/>
      <c r="LB399" s="209"/>
      <c r="LC399" s="209"/>
      <c r="LD399" s="207"/>
      <c r="LE399" s="208"/>
      <c r="LF399" s="207"/>
      <c r="LG399" s="209"/>
      <c r="LH399" s="209"/>
      <c r="LI399" s="209"/>
      <c r="LJ399" s="209"/>
      <c r="LK399" s="207"/>
      <c r="LL399" s="208"/>
      <c r="LM399" s="207"/>
      <c r="LN399" s="209"/>
      <c r="LO399" s="209"/>
      <c r="LP399" s="209"/>
      <c r="LQ399" s="209"/>
      <c r="LR399" s="207"/>
      <c r="LS399" s="208"/>
      <c r="LT399" s="207"/>
      <c r="LU399" s="209"/>
      <c r="LV399" s="209"/>
      <c r="LW399" s="209"/>
      <c r="LX399" s="209"/>
      <c r="LY399" s="207"/>
      <c r="LZ399" s="208"/>
      <c r="MA399" s="207"/>
      <c r="MB399" s="209"/>
      <c r="MC399" s="209"/>
      <c r="MD399" s="209"/>
      <c r="ME399" s="209"/>
      <c r="MF399" s="207"/>
      <c r="MG399" s="208"/>
      <c r="MH399" s="207"/>
      <c r="MI399" s="209"/>
      <c r="MJ399" s="209"/>
      <c r="MK399" s="209"/>
      <c r="ML399" s="209"/>
      <c r="MM399" s="207"/>
      <c r="MN399" s="208"/>
      <c r="MO399" s="207"/>
      <c r="MP399" s="209"/>
      <c r="MQ399" s="209"/>
      <c r="MR399" s="209"/>
      <c r="MS399" s="209"/>
      <c r="MT399" s="207"/>
      <c r="MU399" s="208"/>
      <c r="MV399" s="207"/>
      <c r="MW399" s="209"/>
      <c r="MX399" s="209"/>
      <c r="MY399" s="209"/>
      <c r="MZ399" s="209"/>
      <c r="NA399" s="207"/>
      <c r="NB399" s="208"/>
      <c r="NC399" s="207"/>
      <c r="ND399" s="209"/>
      <c r="NE399" s="209"/>
      <c r="NF399" s="209"/>
      <c r="NG399" s="209"/>
      <c r="NH399" s="207"/>
      <c r="NI399" s="208"/>
      <c r="NJ399" s="207"/>
      <c r="NK399" s="209"/>
      <c r="NL399" s="209"/>
      <c r="NM399" s="209"/>
      <c r="NN399" s="209"/>
      <c r="NO399" s="207"/>
      <c r="NP399" s="208"/>
      <c r="NQ399" s="207"/>
      <c r="NR399" s="209"/>
      <c r="NS399" s="209"/>
      <c r="NT399" s="209"/>
      <c r="NU399" s="209"/>
      <c r="NV399" s="207"/>
      <c r="NW399" s="208"/>
      <c r="NX399" s="207"/>
      <c r="NY399" s="209"/>
      <c r="NZ399" s="209"/>
      <c r="OA399" s="209"/>
      <c r="OB399" s="209"/>
      <c r="OC399" s="207"/>
      <c r="OD399" s="208"/>
      <c r="OE399" s="207"/>
      <c r="OF399" s="209"/>
      <c r="OG399" s="209"/>
      <c r="OH399" s="209"/>
      <c r="OI399" s="209"/>
      <c r="OJ399" s="207"/>
      <c r="OK399" s="208"/>
      <c r="OL399" s="207"/>
      <c r="OM399" s="209"/>
      <c r="ON399" s="209"/>
      <c r="OO399" s="209"/>
      <c r="OP399" s="209"/>
      <c r="OQ399" s="207"/>
      <c r="OR399" s="208"/>
      <c r="OS399" s="207"/>
      <c r="OT399" s="209"/>
      <c r="OU399" s="209"/>
      <c r="OV399" s="209"/>
      <c r="OW399" s="209"/>
      <c r="OX399" s="207"/>
      <c r="OY399" s="208"/>
      <c r="OZ399" s="207"/>
      <c r="PA399" s="209"/>
      <c r="PB399" s="209"/>
      <c r="PC399" s="209"/>
      <c r="PD399" s="209"/>
      <c r="PE399" s="207"/>
      <c r="PF399" s="208"/>
      <c r="PG399" s="207"/>
      <c r="PH399" s="209"/>
      <c r="PI399" s="209"/>
      <c r="PJ399" s="209"/>
      <c r="PK399" s="209"/>
      <c r="PL399" s="207"/>
      <c r="PM399" s="208"/>
      <c r="PN399" s="207"/>
      <c r="PO399" s="209"/>
      <c r="PP399" s="209"/>
      <c r="PQ399" s="209"/>
      <c r="PR399" s="209"/>
      <c r="PS399" s="207"/>
      <c r="PT399" s="208"/>
      <c r="PU399" s="207"/>
      <c r="PV399" s="209"/>
      <c r="PW399" s="209"/>
      <c r="PX399" s="209"/>
      <c r="PY399" s="209"/>
      <c r="PZ399" s="207"/>
      <c r="QA399" s="208"/>
      <c r="QB399" s="207"/>
      <c r="QC399" s="209"/>
      <c r="QD399" s="209"/>
      <c r="QE399" s="209"/>
      <c r="QF399" s="209"/>
      <c r="QG399" s="207"/>
      <c r="QH399" s="208"/>
      <c r="QI399" s="207"/>
      <c r="QJ399" s="209"/>
      <c r="QK399" s="209"/>
      <c r="QL399" s="209"/>
      <c r="QM399" s="209"/>
      <c r="QN399" s="207"/>
      <c r="QO399" s="208"/>
      <c r="QP399" s="207"/>
      <c r="QQ399" s="209"/>
      <c r="QR399" s="209"/>
      <c r="QS399" s="209"/>
      <c r="QT399" s="209"/>
      <c r="QU399" s="207"/>
      <c r="QV399" s="208"/>
      <c r="QW399" s="207"/>
      <c r="QX399" s="209"/>
      <c r="QY399" s="209"/>
      <c r="QZ399" s="209"/>
      <c r="RA399" s="209"/>
      <c r="RB399" s="207"/>
      <c r="RC399" s="208"/>
      <c r="RD399" s="207"/>
      <c r="RE399" s="209"/>
      <c r="RF399" s="209"/>
      <c r="RG399" s="209"/>
      <c r="RH399" s="209"/>
      <c r="RI399" s="207"/>
      <c r="RJ399" s="208"/>
      <c r="RK399" s="207"/>
      <c r="RL399" s="209"/>
      <c r="RM399" s="209"/>
      <c r="RN399" s="209"/>
      <c r="RO399" s="209"/>
      <c r="RP399" s="207"/>
      <c r="RQ399" s="208"/>
      <c r="RR399" s="207"/>
      <c r="RS399" s="209"/>
      <c r="RT399" s="209"/>
      <c r="RU399" s="209"/>
      <c r="RV399" s="209"/>
      <c r="RW399" s="207"/>
      <c r="RX399" s="208"/>
      <c r="RY399" s="207"/>
      <c r="RZ399" s="209"/>
      <c r="SA399" s="209"/>
      <c r="SB399" s="209"/>
      <c r="SC399" s="209"/>
      <c r="SD399" s="207"/>
      <c r="SE399" s="208"/>
      <c r="SF399" s="207"/>
      <c r="SG399" s="209"/>
      <c r="SH399" s="209"/>
      <c r="SI399" s="209"/>
      <c r="SJ399" s="209"/>
      <c r="SK399" s="207"/>
      <c r="SL399" s="208"/>
      <c r="SM399" s="207"/>
      <c r="SN399" s="209"/>
      <c r="SO399" s="209"/>
      <c r="SP399" s="209"/>
      <c r="SQ399" s="209"/>
      <c r="SR399" s="207"/>
      <c r="SS399" s="208"/>
      <c r="ST399" s="207"/>
      <c r="SU399" s="209"/>
      <c r="SV399" s="209"/>
      <c r="SW399" s="209"/>
      <c r="SX399" s="209"/>
      <c r="SY399" s="207"/>
      <c r="SZ399" s="208"/>
      <c r="TA399" s="207"/>
      <c r="TB399" s="209"/>
      <c r="TC399" s="209"/>
      <c r="TD399" s="209"/>
      <c r="TE399" s="209"/>
      <c r="TF399" s="207"/>
      <c r="TG399" s="208"/>
      <c r="TH399" s="207"/>
      <c r="TI399" s="209"/>
      <c r="TJ399" s="209"/>
      <c r="TK399" s="209"/>
      <c r="TL399" s="209"/>
      <c r="TM399" s="207"/>
      <c r="TN399" s="208"/>
      <c r="TO399" s="207"/>
      <c r="TP399" s="209"/>
      <c r="TQ399" s="209"/>
      <c r="TR399" s="209"/>
      <c r="TS399" s="209"/>
      <c r="TT399" s="207"/>
      <c r="TU399" s="208"/>
      <c r="TV399" s="207"/>
      <c r="TW399" s="209"/>
      <c r="TX399" s="209"/>
      <c r="TY399" s="209"/>
      <c r="TZ399" s="209"/>
      <c r="UA399" s="207"/>
      <c r="UB399" s="208"/>
      <c r="UC399" s="207"/>
      <c r="UD399" s="209"/>
      <c r="UE399" s="209"/>
      <c r="UF399" s="209"/>
      <c r="UG399" s="209"/>
      <c r="UH399" s="207"/>
      <c r="UI399" s="208"/>
      <c r="UJ399" s="207"/>
      <c r="UK399" s="209"/>
      <c r="UL399" s="209"/>
      <c r="UM399" s="209"/>
      <c r="UN399" s="209"/>
      <c r="UO399" s="207"/>
      <c r="UP399" s="208"/>
      <c r="UQ399" s="207"/>
      <c r="UR399" s="209"/>
      <c r="US399" s="209"/>
      <c r="UT399" s="209"/>
      <c r="UU399" s="209"/>
      <c r="UV399" s="207"/>
      <c r="UW399" s="208"/>
      <c r="UX399" s="207"/>
      <c r="UY399" s="209"/>
      <c r="UZ399" s="209"/>
      <c r="VA399" s="209"/>
      <c r="VB399" s="209"/>
      <c r="VC399" s="207"/>
      <c r="VD399" s="208"/>
      <c r="VE399" s="207"/>
      <c r="VF399" s="209"/>
      <c r="VG399" s="209"/>
      <c r="VH399" s="209"/>
      <c r="VI399" s="209"/>
      <c r="VJ399" s="207"/>
      <c r="VK399" s="208"/>
      <c r="VL399" s="207"/>
      <c r="VM399" s="209"/>
      <c r="VN399" s="209"/>
      <c r="VO399" s="209"/>
      <c r="VP399" s="209"/>
      <c r="VQ399" s="207"/>
      <c r="VR399" s="208"/>
      <c r="VS399" s="207"/>
      <c r="VT399" s="209"/>
      <c r="VU399" s="209"/>
      <c r="VV399" s="209"/>
      <c r="VW399" s="209"/>
      <c r="VX399" s="207"/>
      <c r="VY399" s="208"/>
      <c r="VZ399" s="207"/>
      <c r="WA399" s="209"/>
      <c r="WB399" s="209"/>
      <c r="WC399" s="209"/>
      <c r="WD399" s="209"/>
      <c r="WE399" s="207"/>
      <c r="WF399" s="208"/>
      <c r="WG399" s="207"/>
      <c r="WH399" s="209"/>
      <c r="WI399" s="209"/>
      <c r="WJ399" s="209"/>
      <c r="WK399" s="209"/>
      <c r="WL399" s="207"/>
      <c r="WM399" s="208"/>
      <c r="WN399" s="207"/>
      <c r="WO399" s="209"/>
      <c r="WP399" s="209"/>
      <c r="WQ399" s="209"/>
      <c r="WR399" s="209"/>
      <c r="WS399" s="207"/>
      <c r="WT399" s="208"/>
      <c r="WU399" s="207"/>
      <c r="WV399" s="209"/>
      <c r="WW399" s="209"/>
      <c r="WX399" s="209"/>
      <c r="WY399" s="209"/>
      <c r="WZ399" s="207"/>
      <c r="XA399" s="208"/>
      <c r="XB399" s="207"/>
      <c r="XC399" s="209"/>
      <c r="XD399" s="209"/>
      <c r="XE399" s="209"/>
      <c r="XF399" s="209"/>
      <c r="XG399" s="207"/>
      <c r="XH399" s="208"/>
      <c r="XI399" s="207"/>
      <c r="XJ399" s="209"/>
      <c r="XK399" s="209"/>
      <c r="XL399" s="209"/>
      <c r="XM399" s="209"/>
      <c r="XN399" s="207"/>
      <c r="XO399" s="208"/>
      <c r="XP399" s="207"/>
      <c r="XQ399" s="209"/>
      <c r="XR399" s="209"/>
      <c r="XS399" s="209"/>
      <c r="XT399" s="209"/>
      <c r="XU399" s="207"/>
      <c r="XV399" s="208"/>
      <c r="XW399" s="207"/>
      <c r="XX399" s="209"/>
      <c r="XY399" s="209"/>
      <c r="XZ399" s="209"/>
      <c r="YA399" s="209"/>
      <c r="YB399" s="207"/>
      <c r="YC399" s="208"/>
      <c r="YD399" s="207"/>
      <c r="YE399" s="209"/>
      <c r="YF399" s="209"/>
      <c r="YG399" s="209"/>
      <c r="YH399" s="209"/>
      <c r="YI399" s="207"/>
      <c r="YJ399" s="208"/>
      <c r="YK399" s="207"/>
      <c r="YL399" s="209"/>
      <c r="YM399" s="209"/>
      <c r="YN399" s="209"/>
      <c r="YO399" s="209"/>
      <c r="YP399" s="207"/>
      <c r="YQ399" s="208"/>
      <c r="YR399" s="207"/>
      <c r="YS399" s="209"/>
      <c r="YT399" s="209"/>
      <c r="YU399" s="209"/>
      <c r="YV399" s="209"/>
      <c r="YW399" s="207"/>
      <c r="YX399" s="208"/>
      <c r="YY399" s="207"/>
      <c r="YZ399" s="209"/>
      <c r="ZA399" s="209"/>
      <c r="ZB399" s="209"/>
      <c r="ZC399" s="209"/>
      <c r="ZD399" s="207"/>
      <c r="ZE399" s="208"/>
      <c r="ZF399" s="207"/>
      <c r="ZG399" s="209"/>
      <c r="ZH399" s="209"/>
      <c r="ZI399" s="209"/>
      <c r="ZJ399" s="209"/>
      <c r="ZK399" s="207"/>
      <c r="ZL399" s="208"/>
      <c r="ZM399" s="207"/>
      <c r="ZN399" s="209"/>
      <c r="ZO399" s="209"/>
      <c r="ZP399" s="209"/>
      <c r="ZQ399" s="209"/>
      <c r="ZR399" s="207"/>
      <c r="ZS399" s="208"/>
      <c r="ZT399" s="207"/>
      <c r="ZU399" s="209"/>
      <c r="ZV399" s="209"/>
      <c r="ZW399" s="209"/>
      <c r="ZX399" s="209"/>
      <c r="ZY399" s="207"/>
      <c r="ZZ399" s="208"/>
      <c r="AAA399" s="207"/>
      <c r="AAB399" s="209"/>
      <c r="AAC399" s="209"/>
      <c r="AAD399" s="209"/>
      <c r="AAE399" s="209"/>
      <c r="AAF399" s="207"/>
      <c r="AAG399" s="208"/>
      <c r="AAH399" s="207"/>
      <c r="AAI399" s="209"/>
      <c r="AAJ399" s="209"/>
      <c r="AAK399" s="209"/>
      <c r="AAL399" s="209"/>
      <c r="AAM399" s="207"/>
      <c r="AAN399" s="208"/>
      <c r="AAO399" s="207"/>
      <c r="AAP399" s="209"/>
      <c r="AAQ399" s="209"/>
      <c r="AAR399" s="209"/>
      <c r="AAS399" s="209"/>
      <c r="AAT399" s="207"/>
      <c r="AAU399" s="208"/>
      <c r="AAV399" s="207"/>
      <c r="AAW399" s="209"/>
      <c r="AAX399" s="209"/>
      <c r="AAY399" s="209"/>
      <c r="AAZ399" s="209"/>
      <c r="ABA399" s="207"/>
      <c r="ABB399" s="208"/>
      <c r="ABC399" s="207"/>
      <c r="ABD399" s="209"/>
      <c r="ABE399" s="209"/>
      <c r="ABF399" s="209"/>
      <c r="ABG399" s="209"/>
      <c r="ABH399" s="207"/>
      <c r="ABI399" s="208"/>
      <c r="ABJ399" s="207"/>
      <c r="ABK399" s="209"/>
      <c r="ABL399" s="209"/>
      <c r="ABM399" s="209"/>
      <c r="ABN399" s="209"/>
      <c r="ABO399" s="207"/>
      <c r="ABP399" s="208"/>
      <c r="ABQ399" s="207"/>
      <c r="ABR399" s="209"/>
      <c r="ABS399" s="209"/>
      <c r="ABT399" s="209"/>
      <c r="ABU399" s="209"/>
      <c r="ABV399" s="207"/>
      <c r="ABW399" s="208"/>
      <c r="ABX399" s="207"/>
      <c r="ABY399" s="209"/>
      <c r="ABZ399" s="209"/>
      <c r="ACA399" s="209"/>
      <c r="ACB399" s="209"/>
      <c r="ACC399" s="207"/>
      <c r="ACD399" s="208"/>
      <c r="ACE399" s="207"/>
      <c r="ACF399" s="209"/>
      <c r="ACG399" s="209"/>
      <c r="ACH399" s="209"/>
      <c r="ACI399" s="209"/>
      <c r="ACJ399" s="207"/>
      <c r="ACK399" s="208"/>
      <c r="ACL399" s="207"/>
      <c r="ACM399" s="209"/>
      <c r="ACN399" s="209"/>
      <c r="ACO399" s="209"/>
      <c r="ACP399" s="209"/>
      <c r="ACQ399" s="207"/>
      <c r="ACR399" s="208"/>
      <c r="ACS399" s="207"/>
      <c r="ACT399" s="209"/>
      <c r="ACU399" s="209"/>
      <c r="ACV399" s="209"/>
      <c r="ACW399" s="209"/>
      <c r="ACX399" s="207"/>
      <c r="ACY399" s="208"/>
      <c r="ACZ399" s="207"/>
      <c r="ADA399" s="209"/>
      <c r="ADB399" s="209"/>
      <c r="ADC399" s="209"/>
      <c r="ADD399" s="209"/>
      <c r="ADE399" s="207"/>
      <c r="ADF399" s="208"/>
      <c r="ADG399" s="207"/>
      <c r="ADH399" s="209"/>
      <c r="ADI399" s="209"/>
      <c r="ADJ399" s="209"/>
      <c r="ADK399" s="209"/>
      <c r="ADL399" s="207"/>
      <c r="ADM399" s="208"/>
      <c r="ADN399" s="207"/>
      <c r="ADO399" s="209"/>
      <c r="ADP399" s="209"/>
      <c r="ADQ399" s="209"/>
      <c r="ADR399" s="209"/>
      <c r="ADS399" s="207"/>
      <c r="ADT399" s="208"/>
      <c r="ADU399" s="207"/>
      <c r="ADV399" s="209"/>
      <c r="ADW399" s="209"/>
      <c r="ADX399" s="209"/>
      <c r="ADY399" s="209"/>
      <c r="ADZ399" s="207"/>
      <c r="AEA399" s="208"/>
      <c r="AEB399" s="207"/>
      <c r="AEC399" s="209"/>
      <c r="AED399" s="209"/>
      <c r="AEE399" s="209"/>
      <c r="AEF399" s="209"/>
      <c r="AEG399" s="207"/>
      <c r="AEH399" s="208"/>
      <c r="AEI399" s="207"/>
      <c r="AEJ399" s="209"/>
      <c r="AEK399" s="209"/>
      <c r="AEL399" s="209"/>
      <c r="AEM399" s="209"/>
      <c r="AEN399" s="207"/>
      <c r="AEO399" s="208"/>
      <c r="AEP399" s="207"/>
      <c r="AEQ399" s="209"/>
      <c r="AER399" s="209"/>
      <c r="AES399" s="209"/>
      <c r="AET399" s="209"/>
      <c r="AEU399" s="207"/>
      <c r="AEV399" s="208"/>
      <c r="AEW399" s="207"/>
      <c r="AEX399" s="209"/>
      <c r="AEY399" s="209"/>
      <c r="AEZ399" s="209"/>
      <c r="AFA399" s="209"/>
      <c r="AFB399" s="207"/>
      <c r="AFC399" s="208"/>
      <c r="AFD399" s="207"/>
      <c r="AFE399" s="209"/>
      <c r="AFF399" s="209"/>
      <c r="AFG399" s="209"/>
      <c r="AFH399" s="209"/>
      <c r="AFI399" s="207"/>
      <c r="AFJ399" s="208"/>
      <c r="AFK399" s="207"/>
      <c r="AFL399" s="209"/>
      <c r="AFM399" s="209"/>
      <c r="AFN399" s="209"/>
      <c r="AFO399" s="209"/>
      <c r="AFP399" s="207"/>
      <c r="AFQ399" s="208"/>
      <c r="AFR399" s="207"/>
      <c r="AFS399" s="209"/>
      <c r="AFT399" s="209"/>
      <c r="AFU399" s="209"/>
      <c r="AFV399" s="209"/>
      <c r="AFW399" s="207"/>
      <c r="AFX399" s="208"/>
      <c r="AFY399" s="207"/>
      <c r="AFZ399" s="209"/>
      <c r="AGA399" s="209"/>
      <c r="AGB399" s="209"/>
      <c r="AGC399" s="209"/>
      <c r="AGD399" s="207"/>
      <c r="AGE399" s="208"/>
      <c r="AGF399" s="207"/>
      <c r="AGG399" s="209"/>
      <c r="AGH399" s="209"/>
      <c r="AGI399" s="209"/>
      <c r="AGJ399" s="209"/>
      <c r="AGK399" s="207"/>
      <c r="AGL399" s="208"/>
      <c r="AGM399" s="207"/>
      <c r="AGN399" s="209"/>
      <c r="AGO399" s="209"/>
      <c r="AGP399" s="209"/>
      <c r="AGQ399" s="209"/>
      <c r="AGR399" s="207"/>
      <c r="AGS399" s="208"/>
      <c r="AGT399" s="207"/>
      <c r="AGU399" s="209"/>
      <c r="AGV399" s="209"/>
      <c r="AGW399" s="209"/>
      <c r="AGX399" s="209"/>
      <c r="AGY399" s="207"/>
      <c r="AGZ399" s="208"/>
      <c r="AHA399" s="207"/>
      <c r="AHB399" s="209"/>
      <c r="AHC399" s="209"/>
      <c r="AHD399" s="209"/>
      <c r="AHE399" s="209"/>
      <c r="AHF399" s="207"/>
      <c r="AHG399" s="208"/>
      <c r="AHH399" s="207"/>
      <c r="AHI399" s="209"/>
      <c r="AHJ399" s="209"/>
      <c r="AHK399" s="209"/>
      <c r="AHL399" s="209"/>
      <c r="AHM399" s="207"/>
      <c r="AHN399" s="208"/>
      <c r="AHO399" s="207"/>
      <c r="AHP399" s="209"/>
      <c r="AHQ399" s="209"/>
      <c r="AHR399" s="209"/>
      <c r="AHS399" s="209"/>
      <c r="AHT399" s="207"/>
      <c r="AHU399" s="208"/>
      <c r="AHV399" s="207"/>
      <c r="AHW399" s="209"/>
      <c r="AHX399" s="209"/>
      <c r="AHY399" s="209"/>
      <c r="AHZ399" s="209"/>
      <c r="AIA399" s="207"/>
      <c r="AIB399" s="208"/>
      <c r="AIC399" s="207"/>
      <c r="AID399" s="209"/>
      <c r="AIE399" s="209"/>
      <c r="AIF399" s="209"/>
      <c r="AIG399" s="209"/>
      <c r="AIH399" s="207"/>
      <c r="AII399" s="208"/>
      <c r="AIJ399" s="207"/>
      <c r="AIK399" s="209"/>
      <c r="AIL399" s="209"/>
      <c r="AIM399" s="209"/>
      <c r="AIN399" s="209"/>
      <c r="AIO399" s="207"/>
      <c r="AIP399" s="208"/>
      <c r="AIQ399" s="207"/>
      <c r="AIR399" s="209"/>
      <c r="AIS399" s="209"/>
      <c r="AIT399" s="209"/>
      <c r="AIU399" s="209"/>
      <c r="AIV399" s="207"/>
      <c r="AIW399" s="208"/>
      <c r="AIX399" s="207"/>
      <c r="AIY399" s="209"/>
      <c r="AIZ399" s="209"/>
      <c r="AJA399" s="209"/>
      <c r="AJB399" s="209"/>
      <c r="AJC399" s="207"/>
      <c r="AJD399" s="208"/>
      <c r="AJE399" s="207"/>
      <c r="AJF399" s="209"/>
      <c r="AJG399" s="209"/>
      <c r="AJH399" s="209"/>
      <c r="AJI399" s="209"/>
      <c r="AJJ399" s="207"/>
      <c r="AJK399" s="208"/>
      <c r="AJL399" s="207"/>
      <c r="AJM399" s="209"/>
      <c r="AJN399" s="209"/>
      <c r="AJO399" s="209"/>
      <c r="AJP399" s="209"/>
      <c r="AJQ399" s="207"/>
      <c r="AJR399" s="208"/>
      <c r="AJS399" s="207"/>
      <c r="AJT399" s="209"/>
      <c r="AJU399" s="209"/>
      <c r="AJV399" s="209"/>
      <c r="AJW399" s="209"/>
      <c r="AJX399" s="207"/>
      <c r="AJY399" s="208"/>
      <c r="AJZ399" s="207"/>
      <c r="AKA399" s="209"/>
      <c r="AKB399" s="209"/>
      <c r="AKC399" s="209"/>
      <c r="AKD399" s="209"/>
      <c r="AKE399" s="207"/>
      <c r="AKF399" s="208"/>
      <c r="AKG399" s="207"/>
      <c r="AKH399" s="209"/>
      <c r="AKI399" s="209"/>
      <c r="AKJ399" s="209"/>
      <c r="AKK399" s="209"/>
      <c r="AKL399" s="207"/>
      <c r="AKM399" s="208"/>
      <c r="AKN399" s="207"/>
      <c r="AKO399" s="209"/>
      <c r="AKP399" s="209"/>
      <c r="AKQ399" s="209"/>
      <c r="AKR399" s="209"/>
      <c r="AKS399" s="207"/>
      <c r="AKT399" s="208"/>
      <c r="AKU399" s="207"/>
      <c r="AKV399" s="209"/>
      <c r="AKW399" s="209"/>
      <c r="AKX399" s="209"/>
      <c r="AKY399" s="209"/>
      <c r="AKZ399" s="207"/>
      <c r="ALA399" s="208"/>
      <c r="ALB399" s="207"/>
      <c r="ALC399" s="209"/>
      <c r="ALD399" s="209"/>
      <c r="ALE399" s="209"/>
      <c r="ALF399" s="209"/>
      <c r="ALG399" s="207"/>
      <c r="ALH399" s="208"/>
      <c r="ALI399" s="207"/>
      <c r="ALJ399" s="209"/>
      <c r="ALK399" s="209"/>
      <c r="ALL399" s="209"/>
      <c r="ALM399" s="209"/>
      <c r="ALN399" s="207"/>
      <c r="ALO399" s="208"/>
      <c r="ALP399" s="207"/>
      <c r="ALQ399" s="209"/>
      <c r="ALR399" s="209"/>
      <c r="ALS399" s="209"/>
      <c r="ALT399" s="209"/>
      <c r="ALU399" s="207"/>
      <c r="ALV399" s="208"/>
      <c r="ALW399" s="207"/>
      <c r="ALX399" s="209"/>
      <c r="ALY399" s="209"/>
      <c r="ALZ399" s="209"/>
      <c r="AMA399" s="209"/>
      <c r="AMB399" s="207"/>
      <c r="AMC399" s="208"/>
      <c r="AMD399" s="207"/>
      <c r="AME399" s="209"/>
      <c r="AMF399" s="209"/>
      <c r="AMG399" s="209"/>
      <c r="AMH399" s="209"/>
      <c r="AMI399" s="207"/>
      <c r="AMJ399" s="208"/>
    </row>
    <row r="400" spans="1:1024">
      <c r="A400" s="173">
        <v>376</v>
      </c>
      <c r="B400" s="184" t="s">
        <v>32</v>
      </c>
      <c r="C400" s="173">
        <v>200</v>
      </c>
      <c r="D400" s="196"/>
      <c r="E400" s="196"/>
      <c r="F400" s="174">
        <v>11.09</v>
      </c>
      <c r="G400" s="174">
        <v>44.34</v>
      </c>
    </row>
    <row r="401" spans="1:7">
      <c r="A401" s="173"/>
      <c r="B401" s="184" t="s">
        <v>22</v>
      </c>
      <c r="C401" s="173">
        <v>40</v>
      </c>
      <c r="D401" s="174">
        <v>3.16</v>
      </c>
      <c r="E401" s="185">
        <v>0.4</v>
      </c>
      <c r="F401" s="174">
        <v>19.32</v>
      </c>
      <c r="G401" s="173">
        <v>94</v>
      </c>
    </row>
    <row r="402" spans="1:7">
      <c r="A402" s="173">
        <v>338</v>
      </c>
      <c r="B402" s="184" t="s">
        <v>217</v>
      </c>
      <c r="C402" s="173">
        <v>100</v>
      </c>
      <c r="D402" s="185">
        <v>0.4</v>
      </c>
      <c r="E402" s="185">
        <v>0.3</v>
      </c>
      <c r="F402" s="185">
        <v>10.3</v>
      </c>
      <c r="G402" s="173">
        <v>47</v>
      </c>
    </row>
    <row r="403" spans="1:7">
      <c r="A403" s="415" t="s">
        <v>25</v>
      </c>
      <c r="B403" s="415"/>
      <c r="C403" s="164">
        <v>570</v>
      </c>
      <c r="D403" s="174">
        <f>SUM(D397:D402)</f>
        <v>15.41</v>
      </c>
      <c r="E403" s="174">
        <v>15.23</v>
      </c>
      <c r="F403" s="174">
        <f>SUM(F397:F402)</f>
        <v>66.53</v>
      </c>
      <c r="G403" s="174">
        <f>SUM(G397:G402)</f>
        <v>452.48</v>
      </c>
    </row>
    <row r="404" spans="1:7">
      <c r="A404" s="415" t="s">
        <v>214</v>
      </c>
      <c r="B404" s="415"/>
      <c r="C404" s="415"/>
      <c r="D404" s="415"/>
      <c r="E404" s="415"/>
      <c r="F404" s="415"/>
      <c r="G404" s="415"/>
    </row>
    <row r="405" spans="1:7">
      <c r="A405" s="175" t="s">
        <v>169</v>
      </c>
      <c r="B405" s="176" t="s">
        <v>170</v>
      </c>
      <c r="C405" s="175">
        <v>60</v>
      </c>
      <c r="D405" s="177">
        <v>1.05</v>
      </c>
      <c r="E405" s="177">
        <v>5.12</v>
      </c>
      <c r="F405" s="177">
        <v>5.64</v>
      </c>
      <c r="G405" s="177">
        <v>73.319999999999993</v>
      </c>
    </row>
    <row r="406" spans="1:7" ht="27.6" customHeight="1">
      <c r="A406" s="175" t="s">
        <v>121</v>
      </c>
      <c r="B406" s="176" t="s">
        <v>122</v>
      </c>
      <c r="C406" s="175">
        <v>205</v>
      </c>
      <c r="D406" s="177">
        <v>1.53</v>
      </c>
      <c r="E406" s="178">
        <v>4.9000000000000004</v>
      </c>
      <c r="F406" s="177">
        <v>7.94</v>
      </c>
      <c r="G406" s="177">
        <v>82.42</v>
      </c>
    </row>
    <row r="407" spans="1:7" ht="31.2">
      <c r="A407" s="175" t="s">
        <v>84</v>
      </c>
      <c r="B407" s="176" t="s">
        <v>171</v>
      </c>
      <c r="C407" s="175">
        <v>90</v>
      </c>
      <c r="D407" s="177">
        <v>11.49</v>
      </c>
      <c r="E407" s="177">
        <v>13.42</v>
      </c>
      <c r="F407" s="177">
        <v>10.85</v>
      </c>
      <c r="G407" s="177">
        <v>211.77</v>
      </c>
    </row>
    <row r="408" spans="1:7" ht="31.2">
      <c r="A408" s="198" t="s">
        <v>37</v>
      </c>
      <c r="B408" s="199" t="s">
        <v>172</v>
      </c>
      <c r="C408" s="200">
        <v>155</v>
      </c>
      <c r="D408" s="198">
        <v>3.45</v>
      </c>
      <c r="E408" s="198">
        <v>4.1900000000000004</v>
      </c>
      <c r="F408" s="198">
        <v>18.96</v>
      </c>
      <c r="G408" s="198">
        <f>F408*4+E408*9+D408*4</f>
        <v>127.35000000000001</v>
      </c>
    </row>
    <row r="409" spans="1:7">
      <c r="A409" s="175" t="s">
        <v>125</v>
      </c>
      <c r="B409" s="176" t="s">
        <v>143</v>
      </c>
      <c r="C409" s="175">
        <v>200</v>
      </c>
      <c r="D409" s="177">
        <v>0.16</v>
      </c>
      <c r="E409" s="177">
        <v>0.04</v>
      </c>
      <c r="F409" s="177">
        <v>15.42</v>
      </c>
      <c r="G409" s="178">
        <v>63.6</v>
      </c>
    </row>
    <row r="410" spans="1:7">
      <c r="A410" s="173"/>
      <c r="B410" s="184" t="s">
        <v>22</v>
      </c>
      <c r="C410" s="173">
        <v>50</v>
      </c>
      <c r="D410" s="174">
        <v>3.95</v>
      </c>
      <c r="E410" s="185">
        <v>0.5</v>
      </c>
      <c r="F410" s="174">
        <v>24.15</v>
      </c>
      <c r="G410" s="185">
        <v>117.5</v>
      </c>
    </row>
    <row r="411" spans="1:7">
      <c r="A411" s="173"/>
      <c r="B411" s="184" t="s">
        <v>127</v>
      </c>
      <c r="C411" s="173">
        <v>60</v>
      </c>
      <c r="D411" s="174">
        <v>3.96</v>
      </c>
      <c r="E411" s="174">
        <v>0.72</v>
      </c>
      <c r="F411" s="174">
        <v>23.79</v>
      </c>
      <c r="G411" s="185">
        <v>118.8</v>
      </c>
    </row>
    <row r="412" spans="1:7">
      <c r="A412" s="415" t="s">
        <v>128</v>
      </c>
      <c r="B412" s="415"/>
      <c r="C412" s="164">
        <v>810</v>
      </c>
      <c r="D412" s="174">
        <v>30.88</v>
      </c>
      <c r="E412" s="174">
        <v>23.43</v>
      </c>
      <c r="F412" s="174">
        <v>118.13</v>
      </c>
      <c r="G412" s="174">
        <v>811.05</v>
      </c>
    </row>
    <row r="413" spans="1:7">
      <c r="A413" s="415" t="s">
        <v>215</v>
      </c>
      <c r="B413" s="415"/>
      <c r="C413" s="415"/>
      <c r="D413" s="415"/>
      <c r="E413" s="415"/>
      <c r="F413" s="415"/>
      <c r="G413" s="415"/>
    </row>
    <row r="414" spans="1:7">
      <c r="A414" s="173">
        <v>15</v>
      </c>
      <c r="B414" s="184" t="s">
        <v>36</v>
      </c>
      <c r="C414" s="173">
        <v>15</v>
      </c>
      <c r="D414" s="185">
        <v>3.9</v>
      </c>
      <c r="E414" s="174">
        <v>3.92</v>
      </c>
      <c r="F414" s="196"/>
      <c r="G414" s="185">
        <v>51.6</v>
      </c>
    </row>
    <row r="415" spans="1:7">
      <c r="A415" s="173">
        <v>14</v>
      </c>
      <c r="B415" s="184" t="s">
        <v>28</v>
      </c>
      <c r="C415" s="173">
        <v>5</v>
      </c>
      <c r="D415" s="174">
        <v>0.04</v>
      </c>
      <c r="E415" s="174">
        <v>3.63</v>
      </c>
      <c r="F415" s="174">
        <v>7.0000000000000007E-2</v>
      </c>
      <c r="G415" s="174">
        <v>33.049999999999997</v>
      </c>
    </row>
    <row r="416" spans="1:7">
      <c r="A416" s="173"/>
      <c r="B416" s="184" t="s">
        <v>22</v>
      </c>
      <c r="C416" s="173">
        <v>40</v>
      </c>
      <c r="D416" s="174">
        <v>3.16</v>
      </c>
      <c r="E416" s="185">
        <v>0.4</v>
      </c>
      <c r="F416" s="174">
        <v>19.32</v>
      </c>
      <c r="G416" s="173">
        <v>94</v>
      </c>
    </row>
    <row r="417" spans="1:7">
      <c r="A417" s="173">
        <v>209</v>
      </c>
      <c r="B417" s="184" t="s">
        <v>249</v>
      </c>
      <c r="C417" s="173">
        <v>40</v>
      </c>
      <c r="D417" s="174">
        <v>5.08</v>
      </c>
      <c r="E417" s="185">
        <v>4.5999999999999996</v>
      </c>
      <c r="F417" s="174">
        <v>0.28000000000000003</v>
      </c>
      <c r="G417" s="185">
        <v>62.8</v>
      </c>
    </row>
    <row r="418" spans="1:7">
      <c r="A418" s="173">
        <v>378</v>
      </c>
      <c r="B418" s="184" t="s">
        <v>222</v>
      </c>
      <c r="C418" s="173">
        <v>200</v>
      </c>
      <c r="D418" s="174">
        <v>1.61</v>
      </c>
      <c r="E418" s="174">
        <v>1.39</v>
      </c>
      <c r="F418" s="174">
        <v>13.76</v>
      </c>
      <c r="G418" s="174">
        <v>74.34</v>
      </c>
    </row>
    <row r="419" spans="1:7">
      <c r="A419" s="173">
        <v>338</v>
      </c>
      <c r="B419" s="184" t="s">
        <v>230</v>
      </c>
      <c r="C419" s="173">
        <v>100</v>
      </c>
      <c r="D419" s="185">
        <v>0.4</v>
      </c>
      <c r="E419" s="185">
        <v>0.4</v>
      </c>
      <c r="F419" s="185">
        <v>9.8000000000000007</v>
      </c>
      <c r="G419" s="173">
        <v>47</v>
      </c>
    </row>
    <row r="420" spans="1:7">
      <c r="A420" s="415" t="s">
        <v>218</v>
      </c>
      <c r="B420" s="415"/>
      <c r="C420" s="164">
        <v>400</v>
      </c>
      <c r="D420" s="174">
        <v>14.19</v>
      </c>
      <c r="E420" s="174">
        <v>14.34</v>
      </c>
      <c r="F420" s="174">
        <v>43.23</v>
      </c>
      <c r="G420" s="174">
        <v>362.79</v>
      </c>
    </row>
    <row r="421" spans="1:7">
      <c r="A421" s="414" t="s">
        <v>219</v>
      </c>
      <c r="B421" s="414"/>
      <c r="C421" s="414"/>
      <c r="D421" s="414"/>
      <c r="E421" s="414"/>
      <c r="F421" s="414"/>
      <c r="G421" s="414"/>
    </row>
    <row r="422" spans="1:7">
      <c r="A422" s="186">
        <v>45</v>
      </c>
      <c r="B422" s="187" t="s">
        <v>130</v>
      </c>
      <c r="C422" s="186">
        <v>60</v>
      </c>
      <c r="D422" s="188">
        <v>1.01</v>
      </c>
      <c r="E422" s="189">
        <v>4.0999999999999996</v>
      </c>
      <c r="F422" s="188">
        <v>2.98</v>
      </c>
      <c r="G422" s="188">
        <v>53.15</v>
      </c>
    </row>
    <row r="423" spans="1:7" ht="27.6" customHeight="1">
      <c r="A423" s="186">
        <v>229</v>
      </c>
      <c r="B423" s="187" t="s">
        <v>257</v>
      </c>
      <c r="C423" s="186">
        <v>90</v>
      </c>
      <c r="D423" s="188">
        <v>12.67</v>
      </c>
      <c r="E423" s="188">
        <v>3.72</v>
      </c>
      <c r="F423" s="188">
        <v>2.21</v>
      </c>
      <c r="G423" s="188">
        <v>93.68</v>
      </c>
    </row>
    <row r="424" spans="1:7">
      <c r="A424" s="186">
        <v>147</v>
      </c>
      <c r="B424" s="187" t="s">
        <v>73</v>
      </c>
      <c r="C424" s="186">
        <v>150</v>
      </c>
      <c r="D424" s="188">
        <v>3.68</v>
      </c>
      <c r="E424" s="188">
        <v>5.09</v>
      </c>
      <c r="F424" s="188">
        <v>29.07</v>
      </c>
      <c r="G424" s="188">
        <v>176.52</v>
      </c>
    </row>
    <row r="425" spans="1:7">
      <c r="A425" s="186">
        <v>377</v>
      </c>
      <c r="B425" s="187" t="s">
        <v>21</v>
      </c>
      <c r="C425" s="186">
        <v>200</v>
      </c>
      <c r="D425" s="188">
        <v>0.06</v>
      </c>
      <c r="E425" s="188">
        <v>0.01</v>
      </c>
      <c r="F425" s="188">
        <v>11.19</v>
      </c>
      <c r="G425" s="188">
        <v>46.28</v>
      </c>
    </row>
    <row r="426" spans="1:7">
      <c r="A426" s="186"/>
      <c r="B426" s="187" t="s">
        <v>22</v>
      </c>
      <c r="C426" s="186">
        <v>30</v>
      </c>
      <c r="D426" s="188">
        <v>2.37</v>
      </c>
      <c r="E426" s="189">
        <v>0.3</v>
      </c>
      <c r="F426" s="188">
        <v>14.49</v>
      </c>
      <c r="G426" s="189">
        <v>70.5</v>
      </c>
    </row>
    <row r="427" spans="1:7">
      <c r="A427" s="414" t="s">
        <v>223</v>
      </c>
      <c r="B427" s="414"/>
      <c r="C427" s="190">
        <v>530</v>
      </c>
      <c r="D427" s="188">
        <v>19.79</v>
      </c>
      <c r="E427" s="188">
        <v>13.22</v>
      </c>
      <c r="F427" s="188">
        <v>59.94</v>
      </c>
      <c r="G427" s="188">
        <v>440.13</v>
      </c>
    </row>
    <row r="428" spans="1:7">
      <c r="A428" s="414" t="s">
        <v>224</v>
      </c>
      <c r="B428" s="414"/>
      <c r="C428" s="414"/>
      <c r="D428" s="414"/>
      <c r="E428" s="414"/>
      <c r="F428" s="414"/>
      <c r="G428" s="414"/>
    </row>
    <row r="429" spans="1:7">
      <c r="A429" s="186">
        <v>376.02</v>
      </c>
      <c r="B429" s="187" t="s">
        <v>236</v>
      </c>
      <c r="C429" s="186">
        <v>200</v>
      </c>
      <c r="D429" s="189">
        <v>5.8</v>
      </c>
      <c r="E429" s="186">
        <v>5</v>
      </c>
      <c r="F429" s="189">
        <v>9.6</v>
      </c>
      <c r="G429" s="186">
        <v>108</v>
      </c>
    </row>
    <row r="430" spans="1:7">
      <c r="A430" s="414" t="s">
        <v>226</v>
      </c>
      <c r="B430" s="414"/>
      <c r="C430" s="190">
        <v>200</v>
      </c>
      <c r="D430" s="188">
        <v>5.8</v>
      </c>
      <c r="E430" s="188">
        <v>5</v>
      </c>
      <c r="F430" s="188">
        <v>9.6</v>
      </c>
      <c r="G430" s="186">
        <v>108</v>
      </c>
    </row>
    <row r="431" spans="1:7">
      <c r="A431" s="415" t="s">
        <v>227</v>
      </c>
      <c r="B431" s="415"/>
      <c r="C431" s="191">
        <f>C430+C427+C420+C412+C403</f>
        <v>2510</v>
      </c>
      <c r="D431" s="192">
        <f>D430+D427+D420+D412+D403</f>
        <v>86.07</v>
      </c>
      <c r="E431" s="192">
        <f>E430+E427+E420+E412+E403</f>
        <v>71.22</v>
      </c>
      <c r="F431" s="192">
        <f>F430+F427+F420+F412+F403</f>
        <v>297.42999999999995</v>
      </c>
      <c r="G431" s="192">
        <f>G430+G427+G420+G412+G403</f>
        <v>2174.4499999999998</v>
      </c>
    </row>
    <row r="432" spans="1:7">
      <c r="A432" s="158"/>
      <c r="B432" s="159"/>
      <c r="C432" s="159"/>
      <c r="D432" s="159"/>
      <c r="E432" s="159"/>
      <c r="F432" s="159"/>
      <c r="G432" s="159"/>
    </row>
    <row r="433" spans="1:7">
      <c r="A433" s="418"/>
      <c r="B433" s="418"/>
      <c r="C433" s="418"/>
      <c r="D433" s="418"/>
      <c r="E433" s="418"/>
      <c r="F433" s="418"/>
      <c r="G433" s="418"/>
    </row>
    <row r="434" spans="1:7">
      <c r="A434" s="160" t="s">
        <v>209</v>
      </c>
      <c r="B434" s="417" t="s">
        <v>241</v>
      </c>
      <c r="C434" s="417"/>
      <c r="D434" s="417"/>
      <c r="E434" s="418"/>
      <c r="F434" s="418"/>
      <c r="G434" s="418"/>
    </row>
    <row r="435" spans="1:7">
      <c r="A435" s="160" t="s">
        <v>211</v>
      </c>
      <c r="B435" s="419">
        <v>2</v>
      </c>
      <c r="C435" s="419"/>
      <c r="D435" s="419"/>
      <c r="E435" s="161"/>
      <c r="F435" s="159"/>
      <c r="G435" s="159"/>
    </row>
    <row r="436" spans="1:7" ht="15.6" customHeight="1">
      <c r="A436" s="420" t="s">
        <v>6</v>
      </c>
      <c r="B436" s="416" t="s">
        <v>7</v>
      </c>
      <c r="C436" s="416" t="s">
        <v>8</v>
      </c>
      <c r="D436" s="416" t="s">
        <v>10</v>
      </c>
      <c r="E436" s="416"/>
      <c r="F436" s="416"/>
      <c r="G436" s="416" t="s">
        <v>11</v>
      </c>
    </row>
    <row r="437" spans="1:7">
      <c r="A437" s="420"/>
      <c r="B437" s="416"/>
      <c r="C437" s="416"/>
      <c r="D437" s="163" t="s">
        <v>12</v>
      </c>
      <c r="E437" s="163" t="s">
        <v>13</v>
      </c>
      <c r="F437" s="163" t="s">
        <v>14</v>
      </c>
      <c r="G437" s="416"/>
    </row>
    <row r="438" spans="1:7">
      <c r="A438" s="164">
        <v>1</v>
      </c>
      <c r="B438" s="164">
        <v>2</v>
      </c>
      <c r="C438" s="164">
        <v>3</v>
      </c>
      <c r="D438" s="164">
        <v>4</v>
      </c>
      <c r="E438" s="164">
        <v>5</v>
      </c>
      <c r="F438" s="164">
        <v>6</v>
      </c>
      <c r="G438" s="164">
        <v>7</v>
      </c>
    </row>
    <row r="439" spans="1:7">
      <c r="A439" s="415" t="s">
        <v>212</v>
      </c>
      <c r="B439" s="415"/>
      <c r="C439" s="415"/>
      <c r="D439" s="415"/>
      <c r="E439" s="415"/>
      <c r="F439" s="415"/>
      <c r="G439" s="415"/>
    </row>
    <row r="440" spans="1:7">
      <c r="A440" s="173">
        <v>14</v>
      </c>
      <c r="B440" s="184" t="s">
        <v>28</v>
      </c>
      <c r="C440" s="173">
        <v>10</v>
      </c>
      <c r="D440" s="174">
        <v>0.08</v>
      </c>
      <c r="E440" s="174">
        <v>7.25</v>
      </c>
      <c r="F440" s="174">
        <v>0.13</v>
      </c>
      <c r="G440" s="174">
        <v>66.09</v>
      </c>
    </row>
    <row r="441" spans="1:7">
      <c r="A441" s="193">
        <v>223</v>
      </c>
      <c r="B441" s="194" t="s">
        <v>229</v>
      </c>
      <c r="C441" s="193">
        <v>200</v>
      </c>
      <c r="D441" s="195">
        <v>11.66</v>
      </c>
      <c r="E441" s="195">
        <v>20.36</v>
      </c>
      <c r="F441" s="195">
        <v>46</v>
      </c>
      <c r="G441" s="195">
        <v>413.88</v>
      </c>
    </row>
    <row r="442" spans="1:7">
      <c r="A442" s="173">
        <v>376</v>
      </c>
      <c r="B442" s="184" t="s">
        <v>32</v>
      </c>
      <c r="C442" s="173">
        <v>200</v>
      </c>
      <c r="D442" s="196"/>
      <c r="E442" s="196"/>
      <c r="F442" s="174">
        <v>11.09</v>
      </c>
      <c r="G442" s="174">
        <v>44.34</v>
      </c>
    </row>
    <row r="443" spans="1:7">
      <c r="A443" s="173"/>
      <c r="B443" s="184" t="s">
        <v>22</v>
      </c>
      <c r="C443" s="173">
        <v>60</v>
      </c>
      <c r="D443" s="174">
        <v>4.74</v>
      </c>
      <c r="E443" s="185">
        <v>0.6</v>
      </c>
      <c r="F443" s="174">
        <v>28.98</v>
      </c>
      <c r="G443" s="173">
        <v>141</v>
      </c>
    </row>
    <row r="444" spans="1:7">
      <c r="A444" s="173">
        <v>338</v>
      </c>
      <c r="B444" s="184" t="s">
        <v>217</v>
      </c>
      <c r="C444" s="173">
        <v>100</v>
      </c>
      <c r="D444" s="185">
        <v>0.4</v>
      </c>
      <c r="E444" s="185">
        <v>0.3</v>
      </c>
      <c r="F444" s="185">
        <v>10.3</v>
      </c>
      <c r="G444" s="173">
        <v>47</v>
      </c>
    </row>
    <row r="445" spans="1:7">
      <c r="A445" s="415" t="s">
        <v>25</v>
      </c>
      <c r="B445" s="415"/>
      <c r="C445" s="164">
        <v>570</v>
      </c>
      <c r="D445" s="174">
        <f>SUM(D440:D444)</f>
        <v>16.88</v>
      </c>
      <c r="E445" s="174">
        <f>SUM(E440:E444)</f>
        <v>28.51</v>
      </c>
      <c r="F445" s="174">
        <f>SUM(F440:F444)</f>
        <v>96.5</v>
      </c>
      <c r="G445" s="174">
        <f>SUM(G440:G444)</f>
        <v>712.31000000000006</v>
      </c>
    </row>
    <row r="446" spans="1:7">
      <c r="A446" s="415" t="s">
        <v>214</v>
      </c>
      <c r="B446" s="415"/>
      <c r="C446" s="415"/>
      <c r="D446" s="415"/>
      <c r="E446" s="415"/>
      <c r="F446" s="415"/>
      <c r="G446" s="415"/>
    </row>
    <row r="447" spans="1:7">
      <c r="A447" s="198" t="s">
        <v>173</v>
      </c>
      <c r="B447" s="199" t="s">
        <v>174</v>
      </c>
      <c r="C447" s="200">
        <v>60</v>
      </c>
      <c r="D447" s="198">
        <v>1.26</v>
      </c>
      <c r="E447" s="198">
        <v>3.08</v>
      </c>
      <c r="F447" s="198">
        <v>4.46</v>
      </c>
      <c r="G447" s="198">
        <f>F447*4+E447*9+D447*4</f>
        <v>50.6</v>
      </c>
    </row>
    <row r="448" spans="1:7" ht="31.2">
      <c r="A448" s="175" t="s">
        <v>146</v>
      </c>
      <c r="B448" s="176" t="s">
        <v>140</v>
      </c>
      <c r="C448" s="175">
        <v>200</v>
      </c>
      <c r="D448" s="178">
        <v>4.7</v>
      </c>
      <c r="E448" s="177">
        <v>4.3</v>
      </c>
      <c r="F448" s="177">
        <v>15.42</v>
      </c>
      <c r="G448" s="178">
        <v>102.7</v>
      </c>
    </row>
    <row r="449" spans="1:256" ht="31.2">
      <c r="A449" s="175" t="s">
        <v>70</v>
      </c>
      <c r="B449" s="176" t="s">
        <v>175</v>
      </c>
      <c r="C449" s="175">
        <v>95</v>
      </c>
      <c r="D449" s="178">
        <v>12.74</v>
      </c>
      <c r="E449" s="177">
        <v>8.56</v>
      </c>
      <c r="F449" s="177">
        <v>10.92</v>
      </c>
      <c r="G449" s="177">
        <v>169.3</v>
      </c>
    </row>
    <row r="450" spans="1:256">
      <c r="A450" s="175" t="s">
        <v>72</v>
      </c>
      <c r="B450" s="176" t="s">
        <v>73</v>
      </c>
      <c r="C450" s="175">
        <v>150</v>
      </c>
      <c r="D450" s="177">
        <v>3.68</v>
      </c>
      <c r="E450" s="177">
        <v>5.09</v>
      </c>
      <c r="F450" s="177">
        <v>29.07</v>
      </c>
      <c r="G450" s="177">
        <v>176.52</v>
      </c>
    </row>
    <row r="451" spans="1:256">
      <c r="A451" s="177" t="s">
        <v>125</v>
      </c>
      <c r="B451" s="176" t="s">
        <v>126</v>
      </c>
      <c r="C451" s="175">
        <v>200</v>
      </c>
      <c r="D451" s="177">
        <v>0.16</v>
      </c>
      <c r="E451" s="177">
        <v>0.16</v>
      </c>
      <c r="F451" s="178">
        <v>14.9</v>
      </c>
      <c r="G451" s="177">
        <v>62.69</v>
      </c>
    </row>
    <row r="452" spans="1:256">
      <c r="A452" s="173"/>
      <c r="B452" s="184" t="s">
        <v>22</v>
      </c>
      <c r="C452" s="173">
        <v>50</v>
      </c>
      <c r="D452" s="174">
        <v>3.95</v>
      </c>
      <c r="E452" s="185">
        <v>0.5</v>
      </c>
      <c r="F452" s="174">
        <v>24.15</v>
      </c>
      <c r="G452" s="185">
        <v>117.5</v>
      </c>
    </row>
    <row r="453" spans="1:256">
      <c r="A453" s="173"/>
      <c r="B453" s="184" t="s">
        <v>127</v>
      </c>
      <c r="C453" s="173">
        <v>60</v>
      </c>
      <c r="D453" s="174">
        <v>3.96</v>
      </c>
      <c r="E453" s="174">
        <v>0.72</v>
      </c>
      <c r="F453" s="174">
        <v>23.79</v>
      </c>
      <c r="G453" s="185">
        <v>118.8</v>
      </c>
    </row>
    <row r="454" spans="1:256">
      <c r="A454" s="415" t="s">
        <v>128</v>
      </c>
      <c r="B454" s="415"/>
      <c r="C454" s="164">
        <v>815</v>
      </c>
      <c r="D454" s="174">
        <f>SUM(D447:D453)</f>
        <v>30.45</v>
      </c>
      <c r="E454" s="174">
        <f>SUM(E447:E453)</f>
        <v>22.41</v>
      </c>
      <c r="F454" s="174">
        <f>SUM(F447:F453)</f>
        <v>122.70999999999998</v>
      </c>
      <c r="G454" s="174">
        <f>SUM(G447:G453)</f>
        <v>798.1099999999999</v>
      </c>
    </row>
    <row r="455" spans="1:256">
      <c r="A455" s="415" t="s">
        <v>215</v>
      </c>
      <c r="B455" s="415"/>
      <c r="C455" s="415"/>
      <c r="D455" s="415"/>
      <c r="E455" s="415"/>
      <c r="F455" s="415"/>
      <c r="G455" s="415"/>
    </row>
    <row r="456" spans="1:256">
      <c r="A456" s="173">
        <v>421</v>
      </c>
      <c r="B456" s="184" t="s">
        <v>216</v>
      </c>
      <c r="C456" s="173">
        <v>75</v>
      </c>
      <c r="D456" s="174">
        <v>4.78</v>
      </c>
      <c r="E456" s="174">
        <v>8.35</v>
      </c>
      <c r="F456" s="174">
        <v>33.65</v>
      </c>
      <c r="G456" s="185">
        <v>229.5</v>
      </c>
    </row>
    <row r="457" spans="1:256">
      <c r="A457" s="173">
        <v>376</v>
      </c>
      <c r="B457" s="184" t="s">
        <v>32</v>
      </c>
      <c r="C457" s="173">
        <v>200</v>
      </c>
      <c r="D457" s="196"/>
      <c r="E457" s="196"/>
      <c r="F457" s="174">
        <v>11.09</v>
      </c>
      <c r="G457" s="174">
        <v>44.34</v>
      </c>
    </row>
    <row r="458" spans="1:256">
      <c r="A458" s="173">
        <v>338</v>
      </c>
      <c r="B458" s="184" t="s">
        <v>217</v>
      </c>
      <c r="C458" s="173">
        <v>100</v>
      </c>
      <c r="D458" s="185">
        <v>0.4</v>
      </c>
      <c r="E458" s="185">
        <v>0.3</v>
      </c>
      <c r="F458" s="185">
        <v>10.3</v>
      </c>
      <c r="G458" s="173">
        <v>47</v>
      </c>
    </row>
    <row r="459" spans="1:256">
      <c r="A459" s="415" t="s">
        <v>218</v>
      </c>
      <c r="B459" s="415"/>
      <c r="C459" s="164">
        <v>375</v>
      </c>
      <c r="D459" s="174">
        <v>5.18</v>
      </c>
      <c r="E459" s="174">
        <v>8.65</v>
      </c>
      <c r="F459" s="174">
        <v>55.04</v>
      </c>
      <c r="G459" s="174">
        <v>320.83999999999997</v>
      </c>
    </row>
    <row r="460" spans="1:256">
      <c r="A460" s="414" t="s">
        <v>219</v>
      </c>
      <c r="B460" s="414"/>
      <c r="C460" s="414"/>
      <c r="D460" s="414"/>
      <c r="E460" s="414"/>
      <c r="F460" s="414"/>
      <c r="G460" s="414"/>
    </row>
    <row r="461" spans="1:256" s="73" customFormat="1" ht="29.1" customHeight="1">
      <c r="A461" s="204">
        <v>55</v>
      </c>
      <c r="B461" s="210" t="s">
        <v>150</v>
      </c>
      <c r="C461" s="204">
        <v>60</v>
      </c>
      <c r="D461" s="205">
        <v>0.75</v>
      </c>
      <c r="E461" s="205">
        <v>5.0599999999999996</v>
      </c>
      <c r="F461" s="205">
        <v>3.72</v>
      </c>
      <c r="G461" s="205">
        <v>63.85</v>
      </c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>
      <c r="A462" s="186">
        <v>213</v>
      </c>
      <c r="B462" s="187" t="s">
        <v>258</v>
      </c>
      <c r="C462" s="186">
        <v>200</v>
      </c>
      <c r="D462" s="189">
        <v>16.399999999999999</v>
      </c>
      <c r="E462" s="188">
        <v>13.73</v>
      </c>
      <c r="F462" s="188">
        <v>7.55</v>
      </c>
      <c r="G462" s="188">
        <v>220.44</v>
      </c>
    </row>
    <row r="463" spans="1:256">
      <c r="A463" s="186">
        <v>378</v>
      </c>
      <c r="B463" s="187" t="s">
        <v>222</v>
      </c>
      <c r="C463" s="186">
        <v>200</v>
      </c>
      <c r="D463" s="188">
        <v>1.61</v>
      </c>
      <c r="E463" s="188">
        <v>1.39</v>
      </c>
      <c r="F463" s="188">
        <v>13.76</v>
      </c>
      <c r="G463" s="188">
        <v>74.34</v>
      </c>
    </row>
    <row r="464" spans="1:256">
      <c r="A464" s="186"/>
      <c r="B464" s="187" t="s">
        <v>22</v>
      </c>
      <c r="C464" s="186">
        <v>40</v>
      </c>
      <c r="D464" s="188">
        <v>3.16</v>
      </c>
      <c r="E464" s="189">
        <v>0.4</v>
      </c>
      <c r="F464" s="188">
        <v>19.32</v>
      </c>
      <c r="G464" s="186">
        <v>94</v>
      </c>
    </row>
    <row r="465" spans="1:7">
      <c r="A465" s="414" t="s">
        <v>223</v>
      </c>
      <c r="B465" s="414"/>
      <c r="C465" s="190">
        <v>500</v>
      </c>
      <c r="D465" s="188">
        <v>21.92</v>
      </c>
      <c r="E465" s="188">
        <v>20.58</v>
      </c>
      <c r="F465" s="188">
        <v>44.35</v>
      </c>
      <c r="G465" s="188">
        <v>452.63</v>
      </c>
    </row>
    <row r="466" spans="1:7">
      <c r="A466" s="414" t="s">
        <v>224</v>
      </c>
      <c r="B466" s="414"/>
      <c r="C466" s="414"/>
      <c r="D466" s="414"/>
      <c r="E466" s="414"/>
      <c r="F466" s="414"/>
      <c r="G466" s="414"/>
    </row>
    <row r="467" spans="1:7">
      <c r="A467" s="186">
        <v>376.03</v>
      </c>
      <c r="B467" s="187" t="s">
        <v>233</v>
      </c>
      <c r="C467" s="186">
        <v>200</v>
      </c>
      <c r="D467" s="189">
        <v>5.8</v>
      </c>
      <c r="E467" s="186">
        <v>5</v>
      </c>
      <c r="F467" s="186">
        <v>8</v>
      </c>
      <c r="G467" s="186">
        <v>106</v>
      </c>
    </row>
    <row r="468" spans="1:7">
      <c r="A468" s="414" t="s">
        <v>226</v>
      </c>
      <c r="B468" s="414"/>
      <c r="C468" s="190">
        <v>200</v>
      </c>
      <c r="D468" s="188">
        <v>5.8</v>
      </c>
      <c r="E468" s="188">
        <v>5</v>
      </c>
      <c r="F468" s="188">
        <v>8</v>
      </c>
      <c r="G468" s="186">
        <v>106</v>
      </c>
    </row>
    <row r="469" spans="1:7">
      <c r="A469" s="415" t="s">
        <v>227</v>
      </c>
      <c r="B469" s="415"/>
      <c r="C469" s="191">
        <f>C468+C465+C459+C454+C445</f>
        <v>2460</v>
      </c>
      <c r="D469" s="192">
        <f>D468+D465+D459+D454+D445</f>
        <v>80.23</v>
      </c>
      <c r="E469" s="192">
        <f>E468+E465+E459+E454+E445</f>
        <v>85.15</v>
      </c>
      <c r="F469" s="192">
        <f>F468+F465+F459+F454+F445</f>
        <v>326.59999999999997</v>
      </c>
      <c r="G469" s="192">
        <f>G468+G465+G459+G454+G445</f>
        <v>2389.89</v>
      </c>
    </row>
    <row r="470" spans="1:7">
      <c r="A470" s="158"/>
      <c r="B470" s="159"/>
      <c r="C470" s="159"/>
      <c r="D470" s="159"/>
      <c r="E470" s="159"/>
      <c r="F470" s="159"/>
      <c r="G470" s="159"/>
    </row>
    <row r="471" spans="1:7">
      <c r="A471" s="418"/>
      <c r="B471" s="418"/>
      <c r="C471" s="418"/>
      <c r="D471" s="418"/>
      <c r="E471" s="418"/>
      <c r="F471" s="418"/>
      <c r="G471" s="418"/>
    </row>
    <row r="472" spans="1:7">
      <c r="A472" s="160" t="s">
        <v>209</v>
      </c>
      <c r="B472" s="417" t="s">
        <v>244</v>
      </c>
      <c r="C472" s="417"/>
      <c r="D472" s="417"/>
      <c r="E472" s="418"/>
      <c r="F472" s="418"/>
      <c r="G472" s="418"/>
    </row>
    <row r="473" spans="1:7">
      <c r="A473" s="160" t="s">
        <v>211</v>
      </c>
      <c r="B473" s="419">
        <v>2</v>
      </c>
      <c r="C473" s="419"/>
      <c r="D473" s="419"/>
      <c r="E473" s="161"/>
      <c r="F473" s="159"/>
      <c r="G473" s="159"/>
    </row>
    <row r="474" spans="1:7" ht="15.6" customHeight="1">
      <c r="A474" s="420" t="s">
        <v>6</v>
      </c>
      <c r="B474" s="416" t="s">
        <v>7</v>
      </c>
      <c r="C474" s="416" t="s">
        <v>8</v>
      </c>
      <c r="D474" s="416" t="s">
        <v>10</v>
      </c>
      <c r="E474" s="416"/>
      <c r="F474" s="416"/>
      <c r="G474" s="416" t="s">
        <v>11</v>
      </c>
    </row>
    <row r="475" spans="1:7">
      <c r="A475" s="420"/>
      <c r="B475" s="416"/>
      <c r="C475" s="416"/>
      <c r="D475" s="163" t="s">
        <v>12</v>
      </c>
      <c r="E475" s="163" t="s">
        <v>13</v>
      </c>
      <c r="F475" s="163" t="s">
        <v>14</v>
      </c>
      <c r="G475" s="416"/>
    </row>
    <row r="476" spans="1:7">
      <c r="A476" s="164">
        <v>1</v>
      </c>
      <c r="B476" s="164">
        <v>2</v>
      </c>
      <c r="C476" s="164">
        <v>3</v>
      </c>
      <c r="D476" s="164">
        <v>4</v>
      </c>
      <c r="E476" s="164">
        <v>5</v>
      </c>
      <c r="F476" s="164">
        <v>6</v>
      </c>
      <c r="G476" s="164">
        <v>7</v>
      </c>
    </row>
    <row r="477" spans="1:7">
      <c r="A477" s="415" t="s">
        <v>212</v>
      </c>
      <c r="B477" s="415"/>
      <c r="C477" s="415"/>
      <c r="D477" s="415"/>
      <c r="E477" s="415"/>
      <c r="F477" s="415"/>
      <c r="G477" s="415"/>
    </row>
    <row r="478" spans="1:7">
      <c r="A478" s="173">
        <v>15</v>
      </c>
      <c r="B478" s="184" t="s">
        <v>36</v>
      </c>
      <c r="C478" s="173">
        <v>15</v>
      </c>
      <c r="D478" s="185">
        <v>3.9</v>
      </c>
      <c r="E478" s="174">
        <v>3.92</v>
      </c>
      <c r="F478" s="196"/>
      <c r="G478" s="185">
        <v>51.6</v>
      </c>
    </row>
    <row r="479" spans="1:7">
      <c r="A479" s="173">
        <v>16</v>
      </c>
      <c r="B479" s="184" t="s">
        <v>75</v>
      </c>
      <c r="C479" s="173">
        <v>15</v>
      </c>
      <c r="D479" s="174">
        <v>1.94</v>
      </c>
      <c r="E479" s="174">
        <v>3.27</v>
      </c>
      <c r="F479" s="174">
        <v>0.28999999999999998</v>
      </c>
      <c r="G479" s="185">
        <v>38.4</v>
      </c>
    </row>
    <row r="480" spans="1:7" ht="31.2">
      <c r="A480" s="173">
        <v>173.01</v>
      </c>
      <c r="B480" s="184" t="s">
        <v>259</v>
      </c>
      <c r="C480" s="173">
        <v>150</v>
      </c>
      <c r="D480" s="174">
        <v>5.22</v>
      </c>
      <c r="E480" s="174">
        <v>5.27</v>
      </c>
      <c r="F480" s="174">
        <v>26.01</v>
      </c>
      <c r="G480" s="174">
        <v>174.04</v>
      </c>
    </row>
    <row r="481" spans="1:256">
      <c r="A481" s="173">
        <v>378</v>
      </c>
      <c r="B481" s="184" t="s">
        <v>222</v>
      </c>
      <c r="C481" s="173">
        <v>200</v>
      </c>
      <c r="D481" s="174">
        <v>1.61</v>
      </c>
      <c r="E481" s="174">
        <v>1.39</v>
      </c>
      <c r="F481" s="174">
        <v>13.76</v>
      </c>
      <c r="G481" s="174">
        <v>74.34</v>
      </c>
    </row>
    <row r="482" spans="1:256">
      <c r="A482" s="173"/>
      <c r="B482" s="184" t="s">
        <v>22</v>
      </c>
      <c r="C482" s="173">
        <v>60</v>
      </c>
      <c r="D482" s="174">
        <v>4.74</v>
      </c>
      <c r="E482" s="185">
        <v>0.6</v>
      </c>
      <c r="F482" s="174">
        <v>28.98</v>
      </c>
      <c r="G482" s="173">
        <v>141</v>
      </c>
    </row>
    <row r="483" spans="1:256">
      <c r="A483" s="173">
        <v>338</v>
      </c>
      <c r="B483" s="184" t="s">
        <v>217</v>
      </c>
      <c r="C483" s="173">
        <v>100</v>
      </c>
      <c r="D483" s="185">
        <v>0.4</v>
      </c>
      <c r="E483" s="185">
        <v>0.3</v>
      </c>
      <c r="F483" s="185">
        <v>10.3</v>
      </c>
      <c r="G483" s="173">
        <v>47</v>
      </c>
    </row>
    <row r="484" spans="1:256">
      <c r="A484" s="415" t="s">
        <v>25</v>
      </c>
      <c r="B484" s="415"/>
      <c r="C484" s="164">
        <v>540</v>
      </c>
      <c r="D484" s="174">
        <v>17.809999999999999</v>
      </c>
      <c r="E484" s="174">
        <v>14.75</v>
      </c>
      <c r="F484" s="174">
        <v>79.34</v>
      </c>
      <c r="G484" s="174">
        <v>526.38</v>
      </c>
    </row>
    <row r="485" spans="1:256">
      <c r="A485" s="415" t="s">
        <v>214</v>
      </c>
      <c r="B485" s="415"/>
      <c r="C485" s="415"/>
      <c r="D485" s="415"/>
      <c r="E485" s="415"/>
      <c r="F485" s="415"/>
      <c r="G485" s="415"/>
    </row>
    <row r="486" spans="1:256">
      <c r="A486" s="173">
        <v>67</v>
      </c>
      <c r="B486" s="184" t="s">
        <v>170</v>
      </c>
      <c r="C486" s="173">
        <v>60</v>
      </c>
      <c r="D486" s="174">
        <v>1.05</v>
      </c>
      <c r="E486" s="174">
        <v>5.12</v>
      </c>
      <c r="F486" s="174">
        <v>5.64</v>
      </c>
      <c r="G486" s="174">
        <v>73.319999999999993</v>
      </c>
    </row>
    <row r="487" spans="1:256" ht="26.85" customHeight="1">
      <c r="A487" s="173">
        <v>96</v>
      </c>
      <c r="B487" s="184" t="s">
        <v>164</v>
      </c>
      <c r="C487" s="173">
        <v>205</v>
      </c>
      <c r="D487" s="174">
        <v>1.95</v>
      </c>
      <c r="E487" s="174">
        <v>3.06</v>
      </c>
      <c r="F487" s="174">
        <v>13.54</v>
      </c>
      <c r="G487" s="174">
        <v>90.08</v>
      </c>
    </row>
    <row r="488" spans="1:256" s="73" customFormat="1" ht="24.6" customHeight="1">
      <c r="A488" s="193">
        <v>268</v>
      </c>
      <c r="B488" s="194" t="s">
        <v>260</v>
      </c>
      <c r="C488" s="193">
        <v>90</v>
      </c>
      <c r="D488" s="195">
        <v>11.49</v>
      </c>
      <c r="E488" s="195">
        <v>13.42</v>
      </c>
      <c r="F488" s="195">
        <v>10.85</v>
      </c>
      <c r="G488" s="195">
        <v>211.77</v>
      </c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>
      <c r="A489" s="173">
        <v>142</v>
      </c>
      <c r="B489" s="184" t="s">
        <v>221</v>
      </c>
      <c r="C489" s="173">
        <v>150</v>
      </c>
      <c r="D489" s="174">
        <v>3.07</v>
      </c>
      <c r="E489" s="174">
        <v>5.38</v>
      </c>
      <c r="F489" s="174">
        <v>17.940000000000001</v>
      </c>
      <c r="G489" s="174">
        <v>133.97999999999999</v>
      </c>
    </row>
    <row r="490" spans="1:256">
      <c r="A490" s="173">
        <v>349</v>
      </c>
      <c r="B490" s="184" t="s">
        <v>136</v>
      </c>
      <c r="C490" s="173">
        <v>200</v>
      </c>
      <c r="D490" s="174">
        <v>0.59</v>
      </c>
      <c r="E490" s="174">
        <v>0.05</v>
      </c>
      <c r="F490" s="174">
        <v>18.579999999999998</v>
      </c>
      <c r="G490" s="174">
        <v>77.94</v>
      </c>
    </row>
    <row r="491" spans="1:256">
      <c r="A491" s="173"/>
      <c r="B491" s="184" t="s">
        <v>22</v>
      </c>
      <c r="C491" s="173">
        <v>50</v>
      </c>
      <c r="D491" s="174">
        <v>3.95</v>
      </c>
      <c r="E491" s="185">
        <v>0.5</v>
      </c>
      <c r="F491" s="174">
        <v>24.15</v>
      </c>
      <c r="G491" s="185">
        <v>117.5</v>
      </c>
    </row>
    <row r="492" spans="1:256">
      <c r="A492" s="173"/>
      <c r="B492" s="184" t="s">
        <v>127</v>
      </c>
      <c r="C492" s="173">
        <v>60</v>
      </c>
      <c r="D492" s="174">
        <v>3.96</v>
      </c>
      <c r="E492" s="174">
        <v>0.72</v>
      </c>
      <c r="F492" s="174">
        <v>23.79</v>
      </c>
      <c r="G492" s="185">
        <v>118.8</v>
      </c>
    </row>
    <row r="493" spans="1:256">
      <c r="A493" s="415" t="s">
        <v>128</v>
      </c>
      <c r="B493" s="415"/>
      <c r="C493" s="164">
        <v>815</v>
      </c>
      <c r="D493" s="174">
        <v>26.06</v>
      </c>
      <c r="E493" s="174">
        <v>28.25</v>
      </c>
      <c r="F493" s="174">
        <v>114.49</v>
      </c>
      <c r="G493" s="174">
        <v>823.39</v>
      </c>
    </row>
    <row r="494" spans="1:256">
      <c r="A494" s="415" t="s">
        <v>215</v>
      </c>
      <c r="B494" s="415"/>
      <c r="C494" s="415"/>
      <c r="D494" s="415"/>
      <c r="E494" s="415"/>
      <c r="F494" s="415"/>
      <c r="G494" s="415"/>
    </row>
    <row r="495" spans="1:256">
      <c r="A495" s="173">
        <v>406</v>
      </c>
      <c r="B495" s="184" t="s">
        <v>246</v>
      </c>
      <c r="C495" s="173">
        <v>75</v>
      </c>
      <c r="D495" s="174">
        <v>11.93</v>
      </c>
      <c r="E495" s="174">
        <v>8.75</v>
      </c>
      <c r="F495" s="174">
        <v>29.52</v>
      </c>
      <c r="G495" s="174">
        <v>244.35</v>
      </c>
    </row>
    <row r="496" spans="1:256">
      <c r="A496" s="173">
        <v>376.01</v>
      </c>
      <c r="B496" s="184" t="s">
        <v>232</v>
      </c>
      <c r="C496" s="173">
        <v>200</v>
      </c>
      <c r="D496" s="185">
        <v>0.2</v>
      </c>
      <c r="E496" s="174">
        <v>0.02</v>
      </c>
      <c r="F496" s="174">
        <v>11.05</v>
      </c>
      <c r="G496" s="174">
        <v>45.41</v>
      </c>
    </row>
    <row r="497" spans="1:7">
      <c r="A497" s="173">
        <v>338</v>
      </c>
      <c r="B497" s="184" t="s">
        <v>230</v>
      </c>
      <c r="C497" s="173">
        <v>100</v>
      </c>
      <c r="D497" s="185">
        <v>0.4</v>
      </c>
      <c r="E497" s="185">
        <v>0.4</v>
      </c>
      <c r="F497" s="185">
        <v>9.8000000000000007</v>
      </c>
      <c r="G497" s="173">
        <v>47</v>
      </c>
    </row>
    <row r="498" spans="1:7">
      <c r="A498" s="415" t="s">
        <v>218</v>
      </c>
      <c r="B498" s="415"/>
      <c r="C498" s="164">
        <v>375</v>
      </c>
      <c r="D498" s="174">
        <v>12.53</v>
      </c>
      <c r="E498" s="174">
        <v>9.17</v>
      </c>
      <c r="F498" s="174">
        <v>50.37</v>
      </c>
      <c r="G498" s="174">
        <v>336.76</v>
      </c>
    </row>
    <row r="499" spans="1:7">
      <c r="A499" s="414" t="s">
        <v>219</v>
      </c>
      <c r="B499" s="414"/>
      <c r="C499" s="414"/>
      <c r="D499" s="414"/>
      <c r="E499" s="414"/>
      <c r="F499" s="414"/>
      <c r="G499" s="414"/>
    </row>
    <row r="500" spans="1:7">
      <c r="A500" s="175" t="s">
        <v>129</v>
      </c>
      <c r="B500" s="176" t="s">
        <v>130</v>
      </c>
      <c r="C500" s="175">
        <v>60</v>
      </c>
      <c r="D500" s="177">
        <v>1.01</v>
      </c>
      <c r="E500" s="178">
        <v>4.0999999999999996</v>
      </c>
      <c r="F500" s="177">
        <v>2.98</v>
      </c>
      <c r="G500" s="177">
        <v>53.15</v>
      </c>
    </row>
    <row r="501" spans="1:7" ht="31.2">
      <c r="A501" s="186">
        <v>294.01</v>
      </c>
      <c r="B501" s="187" t="s">
        <v>261</v>
      </c>
      <c r="C501" s="186">
        <v>120</v>
      </c>
      <c r="D501" s="188">
        <v>14.39</v>
      </c>
      <c r="E501" s="188">
        <v>14.12</v>
      </c>
      <c r="F501" s="188">
        <v>10.36</v>
      </c>
      <c r="G501" s="188">
        <v>226.73</v>
      </c>
    </row>
    <row r="502" spans="1:7">
      <c r="A502" s="186">
        <v>202</v>
      </c>
      <c r="B502" s="187" t="s">
        <v>19</v>
      </c>
      <c r="C502" s="186">
        <v>150</v>
      </c>
      <c r="D502" s="189">
        <v>6.6</v>
      </c>
      <c r="E502" s="188">
        <v>0.78</v>
      </c>
      <c r="F502" s="189">
        <v>42.3</v>
      </c>
      <c r="G502" s="189">
        <v>202.8</v>
      </c>
    </row>
    <row r="503" spans="1:7">
      <c r="A503" s="186">
        <v>376</v>
      </c>
      <c r="B503" s="187" t="s">
        <v>32</v>
      </c>
      <c r="C503" s="186">
        <v>200</v>
      </c>
      <c r="D503" s="203"/>
      <c r="E503" s="203"/>
      <c r="F503" s="188">
        <v>11.09</v>
      </c>
      <c r="G503" s="188">
        <v>44.34</v>
      </c>
    </row>
    <row r="504" spans="1:7">
      <c r="A504" s="186"/>
      <c r="B504" s="187" t="s">
        <v>22</v>
      </c>
      <c r="C504" s="186">
        <v>20</v>
      </c>
      <c r="D504" s="188">
        <v>1.58</v>
      </c>
      <c r="E504" s="189">
        <v>0.2</v>
      </c>
      <c r="F504" s="188">
        <v>9.66</v>
      </c>
      <c r="G504" s="186">
        <v>47</v>
      </c>
    </row>
    <row r="505" spans="1:7">
      <c r="A505" s="414" t="s">
        <v>223</v>
      </c>
      <c r="B505" s="414"/>
      <c r="C505" s="190">
        <v>550</v>
      </c>
      <c r="D505" s="188">
        <f>SUM(D500:D504)</f>
        <v>23.58</v>
      </c>
      <c r="E505" s="188">
        <f>SUM(E500:E504)</f>
        <v>19.2</v>
      </c>
      <c r="F505" s="188">
        <f>SUM(F500:F504)</f>
        <v>76.39</v>
      </c>
      <c r="G505" s="188">
        <f>SUM(G500:G504)</f>
        <v>574.02</v>
      </c>
    </row>
    <row r="506" spans="1:7">
      <c r="A506" s="414" t="s">
        <v>224</v>
      </c>
      <c r="B506" s="414"/>
      <c r="C506" s="414"/>
      <c r="D506" s="414"/>
      <c r="E506" s="414"/>
      <c r="F506" s="414"/>
      <c r="G506" s="414"/>
    </row>
    <row r="507" spans="1:7">
      <c r="A507" s="165">
        <v>376.02</v>
      </c>
      <c r="B507" s="166" t="s">
        <v>225</v>
      </c>
      <c r="C507" s="165">
        <v>200</v>
      </c>
      <c r="D507" s="169">
        <v>5.6</v>
      </c>
      <c r="E507" s="165">
        <v>4.8</v>
      </c>
      <c r="F507" s="169">
        <v>30</v>
      </c>
      <c r="G507" s="165">
        <v>186</v>
      </c>
    </row>
    <row r="508" spans="1:7">
      <c r="A508" s="414" t="s">
        <v>226</v>
      </c>
      <c r="B508" s="414"/>
      <c r="C508" s="190">
        <v>200</v>
      </c>
      <c r="D508" s="188">
        <v>5.8</v>
      </c>
      <c r="E508" s="188">
        <v>5</v>
      </c>
      <c r="F508" s="188">
        <v>9.6</v>
      </c>
      <c r="G508" s="186">
        <v>108</v>
      </c>
    </row>
    <row r="509" spans="1:7">
      <c r="A509" s="415" t="s">
        <v>227</v>
      </c>
      <c r="B509" s="415"/>
      <c r="C509" s="191">
        <f>C508+C505+C498+C493+C484</f>
        <v>2480</v>
      </c>
      <c r="D509" s="192">
        <f>D508+D505+D498+D493+D484</f>
        <v>85.78</v>
      </c>
      <c r="E509" s="192">
        <f>E508+E505+E498+E493+E484</f>
        <v>76.37</v>
      </c>
      <c r="F509" s="192">
        <f>F508+F505+F498+F493+F484</f>
        <v>330.18999999999994</v>
      </c>
      <c r="G509" s="192">
        <f>G508+G505+G498+G493+G484</f>
        <v>2368.5500000000002</v>
      </c>
    </row>
    <row r="510" spans="1:7">
      <c r="A510" s="158"/>
      <c r="B510" s="159"/>
      <c r="C510" s="159"/>
      <c r="D510" s="159"/>
      <c r="E510" s="159"/>
      <c r="F510" s="159"/>
      <c r="G510" s="159"/>
    </row>
    <row r="511" spans="1:7">
      <c r="A511" s="418"/>
      <c r="B511" s="418"/>
      <c r="C511" s="418"/>
      <c r="D511" s="418"/>
      <c r="E511" s="418"/>
      <c r="F511" s="418"/>
      <c r="G511" s="418"/>
    </row>
    <row r="512" spans="1:7">
      <c r="A512" s="160" t="s">
        <v>209</v>
      </c>
      <c r="B512" s="417" t="s">
        <v>248</v>
      </c>
      <c r="C512" s="417"/>
      <c r="D512" s="417"/>
      <c r="E512" s="418"/>
      <c r="F512" s="418"/>
      <c r="G512" s="418"/>
    </row>
    <row r="513" spans="1:7">
      <c r="A513" s="160" t="s">
        <v>211</v>
      </c>
      <c r="B513" s="419">
        <v>2</v>
      </c>
      <c r="C513" s="419"/>
      <c r="D513" s="419"/>
      <c r="E513" s="161"/>
      <c r="F513" s="159"/>
      <c r="G513" s="159"/>
    </row>
    <row r="514" spans="1:7" ht="15.6" customHeight="1">
      <c r="A514" s="420" t="s">
        <v>6</v>
      </c>
      <c r="B514" s="416" t="s">
        <v>7</v>
      </c>
      <c r="C514" s="416" t="s">
        <v>8</v>
      </c>
      <c r="D514" s="416" t="s">
        <v>10</v>
      </c>
      <c r="E514" s="416"/>
      <c r="F514" s="416"/>
      <c r="G514" s="416" t="s">
        <v>11</v>
      </c>
    </row>
    <row r="515" spans="1:7">
      <c r="A515" s="420"/>
      <c r="B515" s="416"/>
      <c r="C515" s="416"/>
      <c r="D515" s="163" t="s">
        <v>12</v>
      </c>
      <c r="E515" s="163" t="s">
        <v>13</v>
      </c>
      <c r="F515" s="163" t="s">
        <v>14</v>
      </c>
      <c r="G515" s="416"/>
    </row>
    <row r="516" spans="1:7">
      <c r="A516" s="164">
        <v>1</v>
      </c>
      <c r="B516" s="164">
        <v>2</v>
      </c>
      <c r="C516" s="164">
        <v>3</v>
      </c>
      <c r="D516" s="164">
        <v>4</v>
      </c>
      <c r="E516" s="164">
        <v>5</v>
      </c>
      <c r="F516" s="164">
        <v>6</v>
      </c>
      <c r="G516" s="164">
        <v>7</v>
      </c>
    </row>
    <row r="517" spans="1:7">
      <c r="A517" s="415" t="s">
        <v>212</v>
      </c>
      <c r="B517" s="415"/>
      <c r="C517" s="415"/>
      <c r="D517" s="415"/>
      <c r="E517" s="415"/>
      <c r="F517" s="415"/>
      <c r="G517" s="415"/>
    </row>
    <row r="518" spans="1:7">
      <c r="A518" s="173">
        <v>14</v>
      </c>
      <c r="B518" s="184" t="s">
        <v>28</v>
      </c>
      <c r="C518" s="173">
        <v>10</v>
      </c>
      <c r="D518" s="174">
        <v>0.08</v>
      </c>
      <c r="E518" s="174">
        <v>7.25</v>
      </c>
      <c r="F518" s="174">
        <v>0.13</v>
      </c>
      <c r="G518" s="174">
        <v>66.09</v>
      </c>
    </row>
    <row r="519" spans="1:7">
      <c r="A519" s="173">
        <v>209</v>
      </c>
      <c r="B519" s="184" t="s">
        <v>249</v>
      </c>
      <c r="C519" s="173">
        <v>40</v>
      </c>
      <c r="D519" s="174">
        <v>5.08</v>
      </c>
      <c r="E519" s="185">
        <v>4.5999999999999996</v>
      </c>
      <c r="F519" s="174">
        <v>0.28000000000000003</v>
      </c>
      <c r="G519" s="185">
        <v>62.8</v>
      </c>
    </row>
    <row r="520" spans="1:7" ht="31.2">
      <c r="A520" s="173">
        <v>173.02</v>
      </c>
      <c r="B520" s="184" t="s">
        <v>256</v>
      </c>
      <c r="C520" s="173">
        <v>200</v>
      </c>
      <c r="D520" s="174">
        <v>6.01</v>
      </c>
      <c r="E520" s="174">
        <v>5.63</v>
      </c>
      <c r="F520" s="174">
        <v>25.53</v>
      </c>
      <c r="G520" s="174">
        <v>177.14</v>
      </c>
    </row>
    <row r="521" spans="1:7">
      <c r="A521" s="173">
        <v>382</v>
      </c>
      <c r="B521" s="184" t="s">
        <v>40</v>
      </c>
      <c r="C521" s="173">
        <v>200</v>
      </c>
      <c r="D521" s="174">
        <v>3.99</v>
      </c>
      <c r="E521" s="174">
        <v>3.17</v>
      </c>
      <c r="F521" s="174">
        <v>16.34</v>
      </c>
      <c r="G521" s="174">
        <v>111.18</v>
      </c>
    </row>
    <row r="522" spans="1:7">
      <c r="A522" s="173"/>
      <c r="B522" s="184" t="s">
        <v>22</v>
      </c>
      <c r="C522" s="173">
        <v>60</v>
      </c>
      <c r="D522" s="174">
        <v>4.74</v>
      </c>
      <c r="E522" s="185">
        <v>0.6</v>
      </c>
      <c r="F522" s="174">
        <v>28.98</v>
      </c>
      <c r="G522" s="173">
        <v>141</v>
      </c>
    </row>
    <row r="523" spans="1:7">
      <c r="A523" s="173">
        <v>338</v>
      </c>
      <c r="B523" s="184" t="s">
        <v>230</v>
      </c>
      <c r="C523" s="173">
        <v>100</v>
      </c>
      <c r="D523" s="185">
        <v>0.4</v>
      </c>
      <c r="E523" s="185">
        <v>0.4</v>
      </c>
      <c r="F523" s="185">
        <v>9.8000000000000007</v>
      </c>
      <c r="G523" s="173">
        <v>47</v>
      </c>
    </row>
    <row r="524" spans="1:7">
      <c r="A524" s="415" t="s">
        <v>25</v>
      </c>
      <c r="B524" s="415"/>
      <c r="C524" s="164">
        <v>560</v>
      </c>
      <c r="D524" s="174">
        <v>20.3</v>
      </c>
      <c r="E524" s="174">
        <v>21.65</v>
      </c>
      <c r="F524" s="174">
        <v>81.06</v>
      </c>
      <c r="G524" s="174">
        <v>605.21</v>
      </c>
    </row>
    <row r="525" spans="1:7">
      <c r="A525" s="415" t="s">
        <v>214</v>
      </c>
      <c r="B525" s="415"/>
      <c r="C525" s="415"/>
      <c r="D525" s="415"/>
      <c r="E525" s="415"/>
      <c r="F525" s="415"/>
      <c r="G525" s="415"/>
    </row>
    <row r="526" spans="1:7" ht="28.65" customHeight="1">
      <c r="A526" s="173">
        <v>39</v>
      </c>
      <c r="B526" s="184" t="s">
        <v>120</v>
      </c>
      <c r="C526" s="173">
        <v>60</v>
      </c>
      <c r="D526" s="173">
        <v>1</v>
      </c>
      <c r="E526" s="174">
        <v>4.32</v>
      </c>
      <c r="F526" s="174">
        <v>5.88</v>
      </c>
      <c r="G526" s="174">
        <v>66.19</v>
      </c>
    </row>
    <row r="527" spans="1:7" ht="31.2" customHeight="1">
      <c r="A527" s="173">
        <v>88</v>
      </c>
      <c r="B527" s="184" t="s">
        <v>161</v>
      </c>
      <c r="C527" s="173">
        <v>205</v>
      </c>
      <c r="D527" s="174">
        <v>2.0099999999999998</v>
      </c>
      <c r="E527" s="174">
        <v>4.01</v>
      </c>
      <c r="F527" s="174">
        <v>9.48</v>
      </c>
      <c r="G527" s="185">
        <v>82.6</v>
      </c>
    </row>
    <row r="528" spans="1:7" ht="31.2">
      <c r="A528" s="165">
        <v>234</v>
      </c>
      <c r="B528" s="211" t="s">
        <v>247</v>
      </c>
      <c r="C528" s="165">
        <v>120</v>
      </c>
      <c r="D528" s="169">
        <v>13.21</v>
      </c>
      <c r="E528" s="167">
        <v>6.09</v>
      </c>
      <c r="F528" s="167">
        <v>12.98</v>
      </c>
      <c r="G528" s="167">
        <v>157.44999999999999</v>
      </c>
    </row>
    <row r="529" spans="1:7">
      <c r="A529" s="165">
        <v>147.02000000000001</v>
      </c>
      <c r="B529" s="211" t="s">
        <v>73</v>
      </c>
      <c r="C529" s="165">
        <v>200</v>
      </c>
      <c r="D529" s="167">
        <v>4.91</v>
      </c>
      <c r="E529" s="167">
        <v>8.73</v>
      </c>
      <c r="F529" s="167">
        <v>38.729999999999997</v>
      </c>
      <c r="G529" s="167">
        <v>253.21</v>
      </c>
    </row>
    <row r="530" spans="1:7">
      <c r="A530" s="173">
        <v>342</v>
      </c>
      <c r="B530" s="184" t="s">
        <v>143</v>
      </c>
      <c r="C530" s="173">
        <v>200</v>
      </c>
      <c r="D530" s="174">
        <v>0.16</v>
      </c>
      <c r="E530" s="174">
        <v>0.04</v>
      </c>
      <c r="F530" s="174">
        <v>15.42</v>
      </c>
      <c r="G530" s="185">
        <v>63.6</v>
      </c>
    </row>
    <row r="531" spans="1:7">
      <c r="A531" s="173"/>
      <c r="B531" s="184" t="s">
        <v>22</v>
      </c>
      <c r="C531" s="173">
        <v>50</v>
      </c>
      <c r="D531" s="174">
        <v>3.95</v>
      </c>
      <c r="E531" s="185">
        <v>0.5</v>
      </c>
      <c r="F531" s="174">
        <v>24.15</v>
      </c>
      <c r="G531" s="185">
        <v>117.5</v>
      </c>
    </row>
    <row r="532" spans="1:7">
      <c r="A532" s="173"/>
      <c r="B532" s="184" t="s">
        <v>127</v>
      </c>
      <c r="C532" s="173">
        <v>60</v>
      </c>
      <c r="D532" s="174">
        <v>3.96</v>
      </c>
      <c r="E532" s="174">
        <v>0.72</v>
      </c>
      <c r="F532" s="174">
        <v>23.79</v>
      </c>
      <c r="G532" s="185">
        <v>118.8</v>
      </c>
    </row>
    <row r="533" spans="1:7">
      <c r="A533" s="415" t="s">
        <v>128</v>
      </c>
      <c r="B533" s="415"/>
      <c r="C533" s="164">
        <v>820</v>
      </c>
      <c r="D533" s="174">
        <f>SUM(D526:D532)</f>
        <v>29.2</v>
      </c>
      <c r="E533" s="174">
        <f>SUM(E526:E532)</f>
        <v>24.409999999999997</v>
      </c>
      <c r="F533" s="174">
        <f>SUM(F526:F532)</f>
        <v>130.42999999999998</v>
      </c>
      <c r="G533" s="174">
        <f>SUM(G526:G532)</f>
        <v>859.35</v>
      </c>
    </row>
    <row r="534" spans="1:7">
      <c r="A534" s="415" t="s">
        <v>215</v>
      </c>
      <c r="B534" s="415"/>
      <c r="C534" s="415"/>
      <c r="D534" s="415"/>
      <c r="E534" s="415"/>
      <c r="F534" s="415"/>
      <c r="G534" s="415"/>
    </row>
    <row r="535" spans="1:7">
      <c r="A535" s="173">
        <v>421</v>
      </c>
      <c r="B535" s="184" t="s">
        <v>216</v>
      </c>
      <c r="C535" s="173">
        <v>75</v>
      </c>
      <c r="D535" s="174">
        <v>4.78</v>
      </c>
      <c r="E535" s="174">
        <v>8.35</v>
      </c>
      <c r="F535" s="174">
        <v>33.65</v>
      </c>
      <c r="G535" s="185">
        <v>229.5</v>
      </c>
    </row>
    <row r="536" spans="1:7">
      <c r="A536" s="173">
        <v>377</v>
      </c>
      <c r="B536" s="184" t="s">
        <v>21</v>
      </c>
      <c r="C536" s="173">
        <v>200</v>
      </c>
      <c r="D536" s="174">
        <v>0.06</v>
      </c>
      <c r="E536" s="174">
        <v>0.01</v>
      </c>
      <c r="F536" s="174">
        <v>11.19</v>
      </c>
      <c r="G536" s="174">
        <v>46.28</v>
      </c>
    </row>
    <row r="537" spans="1:7">
      <c r="A537" s="173">
        <v>338</v>
      </c>
      <c r="B537" s="184" t="s">
        <v>217</v>
      </c>
      <c r="C537" s="173">
        <v>100</v>
      </c>
      <c r="D537" s="185">
        <v>0.4</v>
      </c>
      <c r="E537" s="185">
        <v>0.3</v>
      </c>
      <c r="F537" s="185">
        <v>10.3</v>
      </c>
      <c r="G537" s="173">
        <v>47</v>
      </c>
    </row>
    <row r="538" spans="1:7">
      <c r="A538" s="415" t="s">
        <v>218</v>
      </c>
      <c r="B538" s="415"/>
      <c r="C538" s="164">
        <v>375</v>
      </c>
      <c r="D538" s="174">
        <v>5.24</v>
      </c>
      <c r="E538" s="174">
        <v>8.66</v>
      </c>
      <c r="F538" s="174">
        <v>55.14</v>
      </c>
      <c r="G538" s="174">
        <v>322.77999999999997</v>
      </c>
    </row>
    <row r="539" spans="1:7">
      <c r="A539" s="414" t="s">
        <v>219</v>
      </c>
      <c r="B539" s="414"/>
      <c r="C539" s="414"/>
      <c r="D539" s="414"/>
      <c r="E539" s="414"/>
      <c r="F539" s="414"/>
      <c r="G539" s="414"/>
    </row>
    <row r="540" spans="1:7">
      <c r="A540" s="186">
        <v>99</v>
      </c>
      <c r="B540" s="187" t="s">
        <v>245</v>
      </c>
      <c r="C540" s="186">
        <v>60</v>
      </c>
      <c r="D540" s="189">
        <v>1.1000000000000001</v>
      </c>
      <c r="E540" s="188">
        <v>5.15</v>
      </c>
      <c r="F540" s="188">
        <v>7.67</v>
      </c>
      <c r="G540" s="188">
        <v>81.709999999999994</v>
      </c>
    </row>
    <row r="541" spans="1:7">
      <c r="A541" s="186">
        <v>211</v>
      </c>
      <c r="B541" s="187" t="s">
        <v>235</v>
      </c>
      <c r="C541" s="186">
        <v>200</v>
      </c>
      <c r="D541" s="188">
        <v>18.41</v>
      </c>
      <c r="E541" s="188">
        <v>16.28</v>
      </c>
      <c r="F541" s="188">
        <v>3.82</v>
      </c>
      <c r="G541" s="188">
        <v>236.66</v>
      </c>
    </row>
    <row r="542" spans="1:7">
      <c r="A542" s="186">
        <v>376.01</v>
      </c>
      <c r="B542" s="187" t="s">
        <v>232</v>
      </c>
      <c r="C542" s="186">
        <v>200</v>
      </c>
      <c r="D542" s="189">
        <v>0.2</v>
      </c>
      <c r="E542" s="188">
        <v>0.02</v>
      </c>
      <c r="F542" s="188">
        <v>11.05</v>
      </c>
      <c r="G542" s="188">
        <v>45.41</v>
      </c>
    </row>
    <row r="543" spans="1:7">
      <c r="A543" s="186"/>
      <c r="B543" s="187" t="s">
        <v>22</v>
      </c>
      <c r="C543" s="186">
        <v>20</v>
      </c>
      <c r="D543" s="188">
        <v>1.58</v>
      </c>
      <c r="E543" s="189">
        <v>0.2</v>
      </c>
      <c r="F543" s="188">
        <v>9.66</v>
      </c>
      <c r="G543" s="186">
        <v>47</v>
      </c>
    </row>
    <row r="544" spans="1:7">
      <c r="A544" s="414" t="s">
        <v>223</v>
      </c>
      <c r="B544" s="414"/>
      <c r="C544" s="190">
        <v>480</v>
      </c>
      <c r="D544" s="188">
        <f>SUM(D540:D543)</f>
        <v>21.29</v>
      </c>
      <c r="E544" s="188">
        <f>SUM(E540:E543)</f>
        <v>21.65</v>
      </c>
      <c r="F544" s="188">
        <f>SUM(F540:F543)</f>
        <v>32.200000000000003</v>
      </c>
      <c r="G544" s="188">
        <f>SUM(G540:G543)</f>
        <v>410.78</v>
      </c>
    </row>
    <row r="545" spans="1:7">
      <c r="A545" s="414" t="s">
        <v>224</v>
      </c>
      <c r="B545" s="414"/>
      <c r="C545" s="414"/>
      <c r="D545" s="414"/>
      <c r="E545" s="414"/>
      <c r="F545" s="414"/>
      <c r="G545" s="414"/>
    </row>
    <row r="546" spans="1:7">
      <c r="A546" s="186">
        <v>376.03</v>
      </c>
      <c r="B546" s="187" t="s">
        <v>233</v>
      </c>
      <c r="C546" s="186">
        <v>200</v>
      </c>
      <c r="D546" s="189">
        <v>5.8</v>
      </c>
      <c r="E546" s="186">
        <v>5</v>
      </c>
      <c r="F546" s="186">
        <v>8</v>
      </c>
      <c r="G546" s="186">
        <v>106</v>
      </c>
    </row>
    <row r="547" spans="1:7">
      <c r="A547" s="414" t="s">
        <v>226</v>
      </c>
      <c r="B547" s="414"/>
      <c r="C547" s="190">
        <v>200</v>
      </c>
      <c r="D547" s="188">
        <v>5.8</v>
      </c>
      <c r="E547" s="188">
        <v>5</v>
      </c>
      <c r="F547" s="188">
        <v>8</v>
      </c>
      <c r="G547" s="186">
        <v>106</v>
      </c>
    </row>
    <row r="548" spans="1:7">
      <c r="A548" s="415" t="s">
        <v>227</v>
      </c>
      <c r="B548" s="415"/>
      <c r="C548" s="191">
        <f>C547+C544+C538+C533+C524</f>
        <v>2435</v>
      </c>
      <c r="D548" s="192">
        <f>D547+D544+D538+D533+D524</f>
        <v>81.83</v>
      </c>
      <c r="E548" s="192">
        <f>E547+E544+E538+E533+E524</f>
        <v>81.37</v>
      </c>
      <c r="F548" s="192">
        <f>F547+F544+F538+F533+F524</f>
        <v>306.83</v>
      </c>
      <c r="G548" s="192">
        <f>G547+G544+G538+G533+G524</f>
        <v>2304.12</v>
      </c>
    </row>
    <row r="549" spans="1:7">
      <c r="A549" s="158"/>
      <c r="B549" s="159"/>
      <c r="C549" s="159"/>
      <c r="D549" s="159"/>
      <c r="E549" s="159"/>
      <c r="F549" s="159"/>
      <c r="G549" s="159"/>
    </row>
    <row r="550" spans="1:7">
      <c r="A550" s="418"/>
      <c r="B550" s="418"/>
      <c r="C550" s="418"/>
      <c r="D550" s="418"/>
      <c r="E550" s="418"/>
      <c r="F550" s="418"/>
      <c r="G550" s="418"/>
    </row>
    <row r="551" spans="1:7">
      <c r="A551" s="160" t="s">
        <v>209</v>
      </c>
      <c r="B551" s="417" t="s">
        <v>210</v>
      </c>
      <c r="C551" s="417"/>
      <c r="D551" s="417"/>
      <c r="E551" s="418"/>
      <c r="F551" s="418"/>
      <c r="G551" s="418"/>
    </row>
    <row r="552" spans="1:7">
      <c r="A552" s="160" t="s">
        <v>211</v>
      </c>
      <c r="B552" s="419">
        <v>3</v>
      </c>
      <c r="C552" s="419"/>
      <c r="D552" s="419"/>
      <c r="E552" s="161"/>
      <c r="F552" s="159"/>
      <c r="G552" s="159"/>
    </row>
    <row r="553" spans="1:7" ht="15.6" customHeight="1">
      <c r="A553" s="420" t="s">
        <v>6</v>
      </c>
      <c r="B553" s="416" t="s">
        <v>7</v>
      </c>
      <c r="C553" s="416" t="s">
        <v>8</v>
      </c>
      <c r="D553" s="416" t="s">
        <v>10</v>
      </c>
      <c r="E553" s="416"/>
      <c r="F553" s="416"/>
      <c r="G553" s="416" t="s">
        <v>11</v>
      </c>
    </row>
    <row r="554" spans="1:7">
      <c r="A554" s="420"/>
      <c r="B554" s="416"/>
      <c r="C554" s="416"/>
      <c r="D554" s="163" t="s">
        <v>12</v>
      </c>
      <c r="E554" s="163" t="s">
        <v>13</v>
      </c>
      <c r="F554" s="163" t="s">
        <v>14</v>
      </c>
      <c r="G554" s="416"/>
    </row>
    <row r="555" spans="1:7">
      <c r="A555" s="164">
        <v>1</v>
      </c>
      <c r="B555" s="164">
        <v>2</v>
      </c>
      <c r="C555" s="164">
        <v>3</v>
      </c>
      <c r="D555" s="164">
        <v>4</v>
      </c>
      <c r="E555" s="164">
        <v>5</v>
      </c>
      <c r="F555" s="164">
        <v>6</v>
      </c>
      <c r="G555" s="164">
        <v>7</v>
      </c>
    </row>
    <row r="556" spans="1:7">
      <c r="A556" s="415" t="s">
        <v>212</v>
      </c>
      <c r="B556" s="415"/>
      <c r="C556" s="415"/>
      <c r="D556" s="415"/>
      <c r="E556" s="415"/>
      <c r="F556" s="415"/>
      <c r="G556" s="415"/>
    </row>
    <row r="557" spans="1:7">
      <c r="A557" s="175" t="s">
        <v>84</v>
      </c>
      <c r="B557" s="176" t="s">
        <v>188</v>
      </c>
      <c r="C557" s="175">
        <v>90</v>
      </c>
      <c r="D557" s="177">
        <v>13.24</v>
      </c>
      <c r="E557" s="177">
        <v>10.86</v>
      </c>
      <c r="F557" s="178">
        <v>12.6</v>
      </c>
      <c r="G557" s="177">
        <v>201.29</v>
      </c>
    </row>
    <row r="558" spans="1:7" ht="23.85" customHeight="1">
      <c r="A558" s="175" t="s">
        <v>60</v>
      </c>
      <c r="B558" s="176" t="s">
        <v>189</v>
      </c>
      <c r="C558" s="175">
        <v>150</v>
      </c>
      <c r="D558" s="177">
        <v>3.47</v>
      </c>
      <c r="E558" s="177">
        <v>3.45</v>
      </c>
      <c r="F558" s="177">
        <v>31.61</v>
      </c>
      <c r="G558" s="177">
        <v>171.56</v>
      </c>
    </row>
    <row r="559" spans="1:7">
      <c r="A559" s="173">
        <v>377</v>
      </c>
      <c r="B559" s="184" t="s">
        <v>21</v>
      </c>
      <c r="C559" s="173">
        <v>200</v>
      </c>
      <c r="D559" s="174">
        <v>0.06</v>
      </c>
      <c r="E559" s="174">
        <v>0.01</v>
      </c>
      <c r="F559" s="174">
        <v>11.19</v>
      </c>
      <c r="G559" s="174">
        <v>46.28</v>
      </c>
    </row>
    <row r="560" spans="1:7">
      <c r="A560" s="173"/>
      <c r="B560" s="184" t="s">
        <v>22</v>
      </c>
      <c r="C560" s="173">
        <v>50</v>
      </c>
      <c r="D560" s="174">
        <v>3.95</v>
      </c>
      <c r="E560" s="185">
        <v>0.5</v>
      </c>
      <c r="F560" s="174">
        <v>24.15</v>
      </c>
      <c r="G560" s="185">
        <v>117.5</v>
      </c>
    </row>
    <row r="561" spans="1:7">
      <c r="A561" s="173">
        <v>338</v>
      </c>
      <c r="B561" s="184" t="s">
        <v>217</v>
      </c>
      <c r="C561" s="173">
        <v>100</v>
      </c>
      <c r="D561" s="185">
        <v>0.4</v>
      </c>
      <c r="E561" s="185">
        <v>0.3</v>
      </c>
      <c r="F561" s="185">
        <v>10.3</v>
      </c>
      <c r="G561" s="173">
        <v>47</v>
      </c>
    </row>
    <row r="562" spans="1:7">
      <c r="A562" s="415" t="s">
        <v>25</v>
      </c>
      <c r="B562" s="415"/>
      <c r="C562" s="164">
        <v>590</v>
      </c>
      <c r="D562" s="174">
        <f>SUM(D557:D561)</f>
        <v>21.119999999999997</v>
      </c>
      <c r="E562" s="174">
        <f>SUM(E557:E561)</f>
        <v>15.12</v>
      </c>
      <c r="F562" s="174">
        <f>SUM(F557:F561)</f>
        <v>89.85</v>
      </c>
      <c r="G562" s="174">
        <f>SUM(G557:G561)</f>
        <v>583.63</v>
      </c>
    </row>
    <row r="563" spans="1:7">
      <c r="A563" s="415" t="s">
        <v>214</v>
      </c>
      <c r="B563" s="415"/>
      <c r="C563" s="415"/>
      <c r="D563" s="415"/>
      <c r="E563" s="415"/>
      <c r="F563" s="415"/>
      <c r="G563" s="415"/>
    </row>
    <row r="564" spans="1:7" ht="20.85" customHeight="1">
      <c r="A564" s="175" t="s">
        <v>129</v>
      </c>
      <c r="B564" s="176" t="s">
        <v>130</v>
      </c>
      <c r="C564" s="175">
        <v>60</v>
      </c>
      <c r="D564" s="177">
        <v>1.01</v>
      </c>
      <c r="E564" s="178">
        <v>4.0999999999999996</v>
      </c>
      <c r="F564" s="177">
        <v>2.98</v>
      </c>
      <c r="G564" s="177">
        <v>53.15</v>
      </c>
    </row>
    <row r="565" spans="1:7" ht="29.85" customHeight="1">
      <c r="A565" s="175" t="s">
        <v>131</v>
      </c>
      <c r="B565" s="176" t="s">
        <v>132</v>
      </c>
      <c r="C565" s="175">
        <v>200</v>
      </c>
      <c r="D565" s="177">
        <v>2.12</v>
      </c>
      <c r="E565" s="178">
        <v>5.3</v>
      </c>
      <c r="F565" s="177">
        <v>14.64</v>
      </c>
      <c r="G565" s="177">
        <v>115.11</v>
      </c>
    </row>
    <row r="566" spans="1:7">
      <c r="A566" s="175" t="s">
        <v>176</v>
      </c>
      <c r="B566" s="176" t="s">
        <v>177</v>
      </c>
      <c r="C566" s="175">
        <v>90</v>
      </c>
      <c r="D566" s="177">
        <v>11.39</v>
      </c>
      <c r="E566" s="177">
        <v>9.85</v>
      </c>
      <c r="F566" s="177">
        <v>3.41</v>
      </c>
      <c r="G566" s="177">
        <v>145.72</v>
      </c>
    </row>
    <row r="567" spans="1:7">
      <c r="A567" s="175" t="s">
        <v>45</v>
      </c>
      <c r="B567" s="176" t="s">
        <v>46</v>
      </c>
      <c r="C567" s="175">
        <v>150</v>
      </c>
      <c r="D567" s="177">
        <v>6.34</v>
      </c>
      <c r="E567" s="177">
        <v>5.28</v>
      </c>
      <c r="F567" s="177">
        <v>28.62</v>
      </c>
      <c r="G567" s="177">
        <v>187.05</v>
      </c>
    </row>
    <row r="568" spans="1:7">
      <c r="A568" s="175" t="s">
        <v>135</v>
      </c>
      <c r="B568" s="176" t="s">
        <v>136</v>
      </c>
      <c r="C568" s="175">
        <v>200</v>
      </c>
      <c r="D568" s="177">
        <v>0.59</v>
      </c>
      <c r="E568" s="177">
        <v>0.05</v>
      </c>
      <c r="F568" s="177">
        <v>18.579999999999998</v>
      </c>
      <c r="G568" s="177">
        <v>77.94</v>
      </c>
    </row>
    <row r="569" spans="1:7">
      <c r="A569" s="173"/>
      <c r="B569" s="184" t="s">
        <v>22</v>
      </c>
      <c r="C569" s="173">
        <v>50</v>
      </c>
      <c r="D569" s="174">
        <v>3.95</v>
      </c>
      <c r="E569" s="185">
        <v>0.5</v>
      </c>
      <c r="F569" s="174">
        <v>24.15</v>
      </c>
      <c r="G569" s="185">
        <v>117.5</v>
      </c>
    </row>
    <row r="570" spans="1:7">
      <c r="A570" s="173"/>
      <c r="B570" s="184" t="s">
        <v>127</v>
      </c>
      <c r="C570" s="173">
        <v>60</v>
      </c>
      <c r="D570" s="174">
        <v>3.96</v>
      </c>
      <c r="E570" s="174">
        <v>0.72</v>
      </c>
      <c r="F570" s="174">
        <v>23.79</v>
      </c>
      <c r="G570" s="185">
        <v>118.8</v>
      </c>
    </row>
    <row r="571" spans="1:7">
      <c r="A571" s="415" t="s">
        <v>128</v>
      </c>
      <c r="B571" s="415"/>
      <c r="C571" s="164">
        <v>810</v>
      </c>
      <c r="D571" s="174">
        <f>SUM(D564:D570)</f>
        <v>29.36</v>
      </c>
      <c r="E571" s="174">
        <f>SUM(E564:E570)</f>
        <v>25.8</v>
      </c>
      <c r="F571" s="174">
        <f>SUM(F564:F570)</f>
        <v>116.16999999999999</v>
      </c>
      <c r="G571" s="174">
        <f>SUM(G564:G570)</f>
        <v>815.27</v>
      </c>
    </row>
    <row r="572" spans="1:7">
      <c r="A572" s="415" t="s">
        <v>215</v>
      </c>
      <c r="B572" s="415"/>
      <c r="C572" s="415"/>
      <c r="D572" s="415"/>
      <c r="E572" s="415"/>
      <c r="F572" s="415"/>
      <c r="G572" s="415"/>
    </row>
    <row r="573" spans="1:7">
      <c r="A573" s="173">
        <v>421</v>
      </c>
      <c r="B573" s="184" t="s">
        <v>216</v>
      </c>
      <c r="C573" s="173">
        <v>75</v>
      </c>
      <c r="D573" s="174">
        <v>4.78</v>
      </c>
      <c r="E573" s="174">
        <v>8.35</v>
      </c>
      <c r="F573" s="174">
        <v>33.65</v>
      </c>
      <c r="G573" s="185">
        <v>229.5</v>
      </c>
    </row>
    <row r="574" spans="1:7">
      <c r="A574" s="173">
        <v>382</v>
      </c>
      <c r="B574" s="184" t="s">
        <v>40</v>
      </c>
      <c r="C574" s="173">
        <v>200</v>
      </c>
      <c r="D574" s="174">
        <v>3.99</v>
      </c>
      <c r="E574" s="174">
        <v>3.17</v>
      </c>
      <c r="F574" s="174">
        <v>16.34</v>
      </c>
      <c r="G574" s="174">
        <v>111.18</v>
      </c>
    </row>
    <row r="575" spans="1:7">
      <c r="A575" s="173">
        <v>338</v>
      </c>
      <c r="B575" s="184" t="s">
        <v>230</v>
      </c>
      <c r="C575" s="173">
        <v>100</v>
      </c>
      <c r="D575" s="185">
        <v>0.4</v>
      </c>
      <c r="E575" s="185">
        <v>0.4</v>
      </c>
      <c r="F575" s="185">
        <v>9.8000000000000007</v>
      </c>
      <c r="G575" s="173">
        <v>47</v>
      </c>
    </row>
    <row r="576" spans="1:7">
      <c r="A576" s="415" t="s">
        <v>218</v>
      </c>
      <c r="B576" s="415"/>
      <c r="C576" s="164">
        <v>375</v>
      </c>
      <c r="D576" s="174">
        <v>9.17</v>
      </c>
      <c r="E576" s="174">
        <v>11.92</v>
      </c>
      <c r="F576" s="174">
        <v>59.79</v>
      </c>
      <c r="G576" s="174">
        <v>387.68</v>
      </c>
    </row>
    <row r="577" spans="1:7">
      <c r="A577" s="414" t="s">
        <v>219</v>
      </c>
      <c r="B577" s="414"/>
      <c r="C577" s="414"/>
      <c r="D577" s="414"/>
      <c r="E577" s="414"/>
      <c r="F577" s="414"/>
      <c r="G577" s="414"/>
    </row>
    <row r="578" spans="1:7">
      <c r="A578" s="125" t="s">
        <v>144</v>
      </c>
      <c r="B578" s="33" t="s">
        <v>145</v>
      </c>
      <c r="C578" s="127">
        <v>60</v>
      </c>
      <c r="D578" s="128">
        <v>1.66</v>
      </c>
      <c r="E578" s="128">
        <v>4.5</v>
      </c>
      <c r="F578" s="128">
        <v>7.01</v>
      </c>
      <c r="G578" s="128">
        <f>F578*4+E578*9+D578*4</f>
        <v>75.179999999999993</v>
      </c>
    </row>
    <row r="579" spans="1:7">
      <c r="A579" s="165">
        <v>291</v>
      </c>
      <c r="B579" s="212" t="s">
        <v>231</v>
      </c>
      <c r="C579" s="165">
        <v>240</v>
      </c>
      <c r="D579" s="167">
        <v>28.86</v>
      </c>
      <c r="E579" s="167">
        <v>24.81</v>
      </c>
      <c r="F579" s="167">
        <v>40.69</v>
      </c>
      <c r="G579" s="169">
        <v>502.5</v>
      </c>
    </row>
    <row r="580" spans="1:7">
      <c r="A580" s="186">
        <v>376</v>
      </c>
      <c r="B580" s="187" t="s">
        <v>32</v>
      </c>
      <c r="C580" s="186">
        <v>200</v>
      </c>
      <c r="D580" s="203"/>
      <c r="E580" s="203"/>
      <c r="F580" s="188">
        <v>11.09</v>
      </c>
      <c r="G580" s="188">
        <v>44.34</v>
      </c>
    </row>
    <row r="581" spans="1:7">
      <c r="A581" s="186"/>
      <c r="B581" s="187" t="s">
        <v>22</v>
      </c>
      <c r="C581" s="186">
        <v>40</v>
      </c>
      <c r="D581" s="188">
        <v>3.16</v>
      </c>
      <c r="E581" s="189">
        <v>0.4</v>
      </c>
      <c r="F581" s="188">
        <v>19.32</v>
      </c>
      <c r="G581" s="186">
        <v>94</v>
      </c>
    </row>
    <row r="582" spans="1:7">
      <c r="A582" s="414" t="s">
        <v>223</v>
      </c>
      <c r="B582" s="414"/>
      <c r="C582" s="190">
        <v>540</v>
      </c>
      <c r="D582" s="188">
        <f>SUM(D578:D581)</f>
        <v>33.68</v>
      </c>
      <c r="E582" s="188">
        <f>SUM(E578:E581)</f>
        <v>29.709999999999997</v>
      </c>
      <c r="F582" s="188">
        <f>SUM(F578:F581)</f>
        <v>78.109999999999985</v>
      </c>
      <c r="G582" s="188">
        <f>SUM(G578:G581)</f>
        <v>716.02</v>
      </c>
    </row>
    <row r="583" spans="1:7">
      <c r="A583" s="414" t="s">
        <v>224</v>
      </c>
      <c r="B583" s="414"/>
      <c r="C583" s="414"/>
      <c r="D583" s="414"/>
      <c r="E583" s="414"/>
      <c r="F583" s="414"/>
      <c r="G583" s="414"/>
    </row>
    <row r="584" spans="1:7">
      <c r="A584" s="186">
        <v>376.02</v>
      </c>
      <c r="B584" s="187" t="s">
        <v>236</v>
      </c>
      <c r="C584" s="186">
        <v>200</v>
      </c>
      <c r="D584" s="189">
        <v>5.8</v>
      </c>
      <c r="E584" s="186">
        <v>5</v>
      </c>
      <c r="F584" s="189">
        <v>9.6</v>
      </c>
      <c r="G584" s="186">
        <v>108</v>
      </c>
    </row>
    <row r="585" spans="1:7">
      <c r="A585" s="414" t="s">
        <v>226</v>
      </c>
      <c r="B585" s="414"/>
      <c r="C585" s="190">
        <v>200</v>
      </c>
      <c r="D585" s="188">
        <v>5.8</v>
      </c>
      <c r="E585" s="188">
        <v>5</v>
      </c>
      <c r="F585" s="188">
        <v>9.6</v>
      </c>
      <c r="G585" s="186">
        <v>108</v>
      </c>
    </row>
    <row r="586" spans="1:7">
      <c r="A586" s="415" t="s">
        <v>227</v>
      </c>
      <c r="B586" s="415"/>
      <c r="C586" s="191">
        <f>C585+C582+C576+C571+C562</f>
        <v>2515</v>
      </c>
      <c r="D586" s="192">
        <f>D585+D582+D576+D571+D562</f>
        <v>99.13</v>
      </c>
      <c r="E586" s="192">
        <f>E585+E582+E576+E571+E562</f>
        <v>87.55</v>
      </c>
      <c r="F586" s="192">
        <f>F585+F582+F576+F571+F562</f>
        <v>353.52</v>
      </c>
      <c r="G586" s="192">
        <f>G585+G582+G576+G571+G562</f>
        <v>2610.6</v>
      </c>
    </row>
    <row r="587" spans="1:7">
      <c r="A587" s="158"/>
      <c r="B587" s="159"/>
      <c r="C587" s="159"/>
      <c r="D587" s="159"/>
      <c r="E587" s="159"/>
      <c r="F587" s="159"/>
      <c r="G587" s="159"/>
    </row>
    <row r="588" spans="1:7">
      <c r="A588" s="418"/>
      <c r="B588" s="418"/>
      <c r="C588" s="418"/>
      <c r="D588" s="418"/>
      <c r="E588" s="418"/>
      <c r="F588" s="418"/>
      <c r="G588" s="418"/>
    </row>
    <row r="589" spans="1:7">
      <c r="A589" s="160" t="s">
        <v>209</v>
      </c>
      <c r="B589" s="417" t="s">
        <v>228</v>
      </c>
      <c r="C589" s="417"/>
      <c r="D589" s="417"/>
      <c r="E589" s="418"/>
      <c r="F589" s="418"/>
      <c r="G589" s="418"/>
    </row>
    <row r="590" spans="1:7">
      <c r="A590" s="160" t="s">
        <v>211</v>
      </c>
      <c r="B590" s="419">
        <v>3</v>
      </c>
      <c r="C590" s="419"/>
      <c r="D590" s="419"/>
      <c r="E590" s="161"/>
      <c r="F590" s="159"/>
      <c r="G590" s="159"/>
    </row>
    <row r="591" spans="1:7" ht="15.6" customHeight="1">
      <c r="A591" s="420" t="s">
        <v>6</v>
      </c>
      <c r="B591" s="416" t="s">
        <v>7</v>
      </c>
      <c r="C591" s="416" t="s">
        <v>8</v>
      </c>
      <c r="D591" s="416" t="s">
        <v>10</v>
      </c>
      <c r="E591" s="416"/>
      <c r="F591" s="416"/>
      <c r="G591" s="416" t="s">
        <v>11</v>
      </c>
    </row>
    <row r="592" spans="1:7">
      <c r="A592" s="420"/>
      <c r="B592" s="416"/>
      <c r="C592" s="416"/>
      <c r="D592" s="163" t="s">
        <v>12</v>
      </c>
      <c r="E592" s="163" t="s">
        <v>13</v>
      </c>
      <c r="F592" s="163" t="s">
        <v>14</v>
      </c>
      <c r="G592" s="416"/>
    </row>
    <row r="593" spans="1:7">
      <c r="A593" s="164">
        <v>1</v>
      </c>
      <c r="B593" s="164">
        <v>2</v>
      </c>
      <c r="C593" s="164">
        <v>3</v>
      </c>
      <c r="D593" s="164">
        <v>4</v>
      </c>
      <c r="E593" s="164">
        <v>5</v>
      </c>
      <c r="F593" s="164">
        <v>6</v>
      </c>
      <c r="G593" s="164">
        <v>7</v>
      </c>
    </row>
    <row r="594" spans="1:7">
      <c r="A594" s="415" t="s">
        <v>212</v>
      </c>
      <c r="B594" s="415"/>
      <c r="C594" s="415"/>
      <c r="D594" s="415"/>
      <c r="E594" s="415"/>
      <c r="F594" s="415"/>
      <c r="G594" s="415"/>
    </row>
    <row r="595" spans="1:7">
      <c r="A595" s="182" t="s">
        <v>27</v>
      </c>
      <c r="B595" s="181" t="s">
        <v>28</v>
      </c>
      <c r="C595" s="173">
        <v>10</v>
      </c>
      <c r="D595" s="174">
        <v>0.08</v>
      </c>
      <c r="E595" s="174">
        <v>7.25</v>
      </c>
      <c r="F595" s="174">
        <v>0.13</v>
      </c>
      <c r="G595" s="174">
        <v>66.09</v>
      </c>
    </row>
    <row r="596" spans="1:7" ht="31.2">
      <c r="A596" s="182" t="s">
        <v>92</v>
      </c>
      <c r="B596" s="181" t="s">
        <v>93</v>
      </c>
      <c r="C596" s="193">
        <v>160</v>
      </c>
      <c r="D596" s="195">
        <v>22.92</v>
      </c>
      <c r="E596" s="195">
        <v>13.17</v>
      </c>
      <c r="F596" s="195">
        <v>33.29</v>
      </c>
      <c r="G596" s="195">
        <v>345.69</v>
      </c>
    </row>
    <row r="597" spans="1:7">
      <c r="A597" s="173">
        <v>376</v>
      </c>
      <c r="B597" s="184" t="s">
        <v>32</v>
      </c>
      <c r="C597" s="173">
        <v>200</v>
      </c>
      <c r="D597" s="196"/>
      <c r="E597" s="196"/>
      <c r="F597" s="174">
        <v>11.09</v>
      </c>
      <c r="G597" s="174">
        <v>44.34</v>
      </c>
    </row>
    <row r="598" spans="1:7">
      <c r="A598" s="173"/>
      <c r="B598" s="184" t="s">
        <v>22</v>
      </c>
      <c r="C598" s="173">
        <v>50</v>
      </c>
      <c r="D598" s="174">
        <v>3.95</v>
      </c>
      <c r="E598" s="185">
        <v>0.5</v>
      </c>
      <c r="F598" s="174">
        <v>24.15</v>
      </c>
      <c r="G598" s="185">
        <v>117.5</v>
      </c>
    </row>
    <row r="599" spans="1:7">
      <c r="A599" s="173">
        <v>338</v>
      </c>
      <c r="B599" s="184" t="s">
        <v>230</v>
      </c>
      <c r="C599" s="173">
        <v>100</v>
      </c>
      <c r="D599" s="185">
        <v>0.4</v>
      </c>
      <c r="E599" s="185">
        <v>0.4</v>
      </c>
      <c r="F599" s="185">
        <v>9.8000000000000007</v>
      </c>
      <c r="G599" s="173">
        <v>47</v>
      </c>
    </row>
    <row r="600" spans="1:7">
      <c r="A600" s="415" t="s">
        <v>25</v>
      </c>
      <c r="B600" s="415"/>
      <c r="C600" s="164">
        <v>520</v>
      </c>
      <c r="D600" s="174">
        <f>SUM(D595:D599)</f>
        <v>27.349999999999998</v>
      </c>
      <c r="E600" s="174">
        <f>SUM(E595:E599)</f>
        <v>21.32</v>
      </c>
      <c r="F600" s="174">
        <f>SUM(F595:F599)</f>
        <v>78.459999999999994</v>
      </c>
      <c r="G600" s="174">
        <f>SUM(G595:G599)</f>
        <v>620.62</v>
      </c>
    </row>
    <row r="601" spans="1:7">
      <c r="A601" s="415" t="s">
        <v>214</v>
      </c>
      <c r="B601" s="415"/>
      <c r="C601" s="415"/>
      <c r="D601" s="415"/>
      <c r="E601" s="415"/>
      <c r="F601" s="415"/>
      <c r="G601" s="415"/>
    </row>
    <row r="602" spans="1:7">
      <c r="A602" s="125" t="s">
        <v>144</v>
      </c>
      <c r="B602" s="33" t="s">
        <v>145</v>
      </c>
      <c r="C602" s="127">
        <v>60</v>
      </c>
      <c r="D602" s="128">
        <v>1.66</v>
      </c>
      <c r="E602" s="128">
        <v>4.5</v>
      </c>
      <c r="F602" s="128">
        <v>7.01</v>
      </c>
      <c r="G602" s="128">
        <f>F602*4+E602*9+D602*4</f>
        <v>75.179999999999993</v>
      </c>
    </row>
    <row r="603" spans="1:7" ht="27.6" customHeight="1">
      <c r="A603" s="175" t="s">
        <v>156</v>
      </c>
      <c r="B603" s="197" t="s">
        <v>178</v>
      </c>
      <c r="C603" s="175">
        <v>205</v>
      </c>
      <c r="D603" s="177">
        <v>1.79</v>
      </c>
      <c r="E603" s="177">
        <v>6.03</v>
      </c>
      <c r="F603" s="177">
        <v>14.48</v>
      </c>
      <c r="G603" s="177">
        <v>119.65</v>
      </c>
    </row>
    <row r="604" spans="1:7">
      <c r="A604" s="177" t="s">
        <v>16</v>
      </c>
      <c r="B604" s="176" t="s">
        <v>123</v>
      </c>
      <c r="C604" s="175">
        <v>90</v>
      </c>
      <c r="D604" s="179">
        <v>19.57</v>
      </c>
      <c r="E604" s="179">
        <v>9.4499999999999993</v>
      </c>
      <c r="F604" s="180">
        <v>5.08</v>
      </c>
      <c r="G604" s="179">
        <f>F604*4+E604*9+D604*4</f>
        <v>183.65</v>
      </c>
    </row>
    <row r="605" spans="1:7" ht="35.700000000000003" customHeight="1">
      <c r="A605" s="175" t="s">
        <v>18</v>
      </c>
      <c r="B605" s="181" t="s">
        <v>124</v>
      </c>
      <c r="C605" s="182">
        <v>155</v>
      </c>
      <c r="D605" s="183">
        <v>6.2</v>
      </c>
      <c r="E605" s="179">
        <v>4.58</v>
      </c>
      <c r="F605" s="183">
        <v>42.3</v>
      </c>
      <c r="G605" s="179">
        <f>F605*4+E605*9+D605*4</f>
        <v>235.22</v>
      </c>
    </row>
    <row r="606" spans="1:7">
      <c r="A606" s="175" t="s">
        <v>125</v>
      </c>
      <c r="B606" s="176" t="s">
        <v>143</v>
      </c>
      <c r="C606" s="175">
        <v>200</v>
      </c>
      <c r="D606" s="177">
        <v>0.16</v>
      </c>
      <c r="E606" s="177">
        <v>0.04</v>
      </c>
      <c r="F606" s="177">
        <v>15.42</v>
      </c>
      <c r="G606" s="178">
        <v>63.6</v>
      </c>
    </row>
    <row r="607" spans="1:7">
      <c r="A607" s="173"/>
      <c r="B607" s="184" t="s">
        <v>22</v>
      </c>
      <c r="C607" s="173">
        <v>50</v>
      </c>
      <c r="D607" s="174">
        <v>3.95</v>
      </c>
      <c r="E607" s="185">
        <v>0.5</v>
      </c>
      <c r="F607" s="174">
        <v>24.15</v>
      </c>
      <c r="G607" s="185">
        <v>117.5</v>
      </c>
    </row>
    <row r="608" spans="1:7">
      <c r="A608" s="173"/>
      <c r="B608" s="184" t="s">
        <v>127</v>
      </c>
      <c r="C608" s="173">
        <v>60</v>
      </c>
      <c r="D608" s="174">
        <v>3.96</v>
      </c>
      <c r="E608" s="174">
        <v>0.72</v>
      </c>
      <c r="F608" s="174">
        <v>23.79</v>
      </c>
      <c r="G608" s="185">
        <v>118.8</v>
      </c>
    </row>
    <row r="609" spans="1:7">
      <c r="A609" s="415" t="s">
        <v>128</v>
      </c>
      <c r="B609" s="415"/>
      <c r="C609" s="164">
        <f>SUM(C602:C608)</f>
        <v>820</v>
      </c>
      <c r="D609" s="206">
        <f>SUM(D602:D608)</f>
        <v>37.29</v>
      </c>
      <c r="E609" s="206">
        <f>SUM(E602:E608)</f>
        <v>25.82</v>
      </c>
      <c r="F609" s="206">
        <f>SUM(F602:F608)</f>
        <v>132.22999999999999</v>
      </c>
      <c r="G609" s="206">
        <f>SUM(G602:G608)</f>
        <v>913.6</v>
      </c>
    </row>
    <row r="610" spans="1:7">
      <c r="A610" s="415" t="s">
        <v>215</v>
      </c>
      <c r="B610" s="415"/>
      <c r="C610" s="415"/>
      <c r="D610" s="415"/>
      <c r="E610" s="415"/>
      <c r="F610" s="415"/>
      <c r="G610" s="415"/>
    </row>
    <row r="611" spans="1:7">
      <c r="A611" s="173">
        <v>410</v>
      </c>
      <c r="B611" s="184" t="s">
        <v>79</v>
      </c>
      <c r="C611" s="173">
        <v>75</v>
      </c>
      <c r="D611" s="174">
        <v>9.2200000000000006</v>
      </c>
      <c r="E611" s="174">
        <v>7.29</v>
      </c>
      <c r="F611" s="174">
        <v>27.72</v>
      </c>
      <c r="G611" s="174">
        <v>214.29</v>
      </c>
    </row>
    <row r="612" spans="1:7">
      <c r="A612" s="173">
        <v>378</v>
      </c>
      <c r="B612" s="184" t="s">
        <v>222</v>
      </c>
      <c r="C612" s="173">
        <v>200</v>
      </c>
      <c r="D612" s="174">
        <v>1.61</v>
      </c>
      <c r="E612" s="174">
        <v>1.39</v>
      </c>
      <c r="F612" s="174">
        <v>13.76</v>
      </c>
      <c r="G612" s="174">
        <v>74.34</v>
      </c>
    </row>
    <row r="613" spans="1:7">
      <c r="A613" s="173">
        <v>338</v>
      </c>
      <c r="B613" s="184" t="s">
        <v>217</v>
      </c>
      <c r="C613" s="173">
        <v>100</v>
      </c>
      <c r="D613" s="185">
        <v>0.4</v>
      </c>
      <c r="E613" s="185">
        <v>0.3</v>
      </c>
      <c r="F613" s="185">
        <v>10.3</v>
      </c>
      <c r="G613" s="173">
        <v>47</v>
      </c>
    </row>
    <row r="614" spans="1:7">
      <c r="A614" s="415" t="s">
        <v>218</v>
      </c>
      <c r="B614" s="415"/>
      <c r="C614" s="164">
        <v>375</v>
      </c>
      <c r="D614" s="174">
        <v>11.23</v>
      </c>
      <c r="E614" s="174">
        <v>8.98</v>
      </c>
      <c r="F614" s="174">
        <v>51.78</v>
      </c>
      <c r="G614" s="174">
        <v>335.63</v>
      </c>
    </row>
    <row r="615" spans="1:7">
      <c r="A615" s="414" t="s">
        <v>219</v>
      </c>
      <c r="B615" s="414"/>
      <c r="C615" s="414"/>
      <c r="D615" s="414"/>
      <c r="E615" s="414"/>
      <c r="F615" s="414"/>
      <c r="G615" s="414"/>
    </row>
    <row r="616" spans="1:7">
      <c r="A616" s="186">
        <v>67</v>
      </c>
      <c r="B616" s="187" t="s">
        <v>170</v>
      </c>
      <c r="C616" s="186">
        <v>60</v>
      </c>
      <c r="D616" s="188">
        <v>1.05</v>
      </c>
      <c r="E616" s="188">
        <v>5.12</v>
      </c>
      <c r="F616" s="188">
        <v>5.64</v>
      </c>
      <c r="G616" s="188">
        <v>73.319999999999993</v>
      </c>
    </row>
    <row r="617" spans="1:7" ht="31.2">
      <c r="A617" s="182">
        <v>279</v>
      </c>
      <c r="B617" s="181" t="s">
        <v>148</v>
      </c>
      <c r="C617" s="182">
        <v>120</v>
      </c>
      <c r="D617" s="179">
        <v>10.7</v>
      </c>
      <c r="E617" s="179">
        <v>11.6</v>
      </c>
      <c r="F617" s="179">
        <v>12.88</v>
      </c>
      <c r="G617" s="179">
        <f>F617*4+E617*9+D617*4</f>
        <v>198.71999999999997</v>
      </c>
    </row>
    <row r="618" spans="1:7">
      <c r="A618" s="186">
        <v>171</v>
      </c>
      <c r="B618" s="187" t="s">
        <v>262</v>
      </c>
      <c r="C618" s="186">
        <v>150</v>
      </c>
      <c r="D618" s="188">
        <v>3.63</v>
      </c>
      <c r="E618" s="189">
        <v>0.4</v>
      </c>
      <c r="F618" s="188">
        <v>22.61</v>
      </c>
      <c r="G618" s="189">
        <v>75.900000000000006</v>
      </c>
    </row>
    <row r="619" spans="1:7">
      <c r="A619" s="186">
        <v>377</v>
      </c>
      <c r="B619" s="187" t="s">
        <v>21</v>
      </c>
      <c r="C619" s="186">
        <v>200</v>
      </c>
      <c r="D619" s="188">
        <v>0.06</v>
      </c>
      <c r="E619" s="188">
        <v>0.01</v>
      </c>
      <c r="F619" s="188">
        <v>11.19</v>
      </c>
      <c r="G619" s="188">
        <v>46.28</v>
      </c>
    </row>
    <row r="620" spans="1:7">
      <c r="A620" s="186"/>
      <c r="B620" s="187" t="s">
        <v>22</v>
      </c>
      <c r="C620" s="186">
        <v>30</v>
      </c>
      <c r="D620" s="188">
        <v>2.37</v>
      </c>
      <c r="E620" s="189">
        <v>0.3</v>
      </c>
      <c r="F620" s="188">
        <v>14.49</v>
      </c>
      <c r="G620" s="189">
        <v>70.5</v>
      </c>
    </row>
    <row r="621" spans="1:7">
      <c r="A621" s="414" t="s">
        <v>223</v>
      </c>
      <c r="B621" s="414"/>
      <c r="C621" s="190">
        <v>560</v>
      </c>
      <c r="D621" s="188">
        <f>SUM(D616:D620)</f>
        <v>17.809999999999999</v>
      </c>
      <c r="E621" s="188">
        <f>SUM(E616:E620)</f>
        <v>17.43</v>
      </c>
      <c r="F621" s="188">
        <f>SUM(F616:F620)</f>
        <v>66.809999999999988</v>
      </c>
      <c r="G621" s="188">
        <f>SUM(G616:G620)</f>
        <v>464.71999999999991</v>
      </c>
    </row>
    <row r="622" spans="1:7">
      <c r="A622" s="414" t="s">
        <v>224</v>
      </c>
      <c r="B622" s="414"/>
      <c r="C622" s="414"/>
      <c r="D622" s="414"/>
      <c r="E622" s="414"/>
      <c r="F622" s="414"/>
      <c r="G622" s="414"/>
    </row>
    <row r="623" spans="1:7">
      <c r="A623" s="186">
        <v>376.03</v>
      </c>
      <c r="B623" s="187" t="s">
        <v>233</v>
      </c>
      <c r="C623" s="186">
        <v>200</v>
      </c>
      <c r="D623" s="189">
        <v>5.8</v>
      </c>
      <c r="E623" s="186">
        <v>5</v>
      </c>
      <c r="F623" s="186">
        <v>8</v>
      </c>
      <c r="G623" s="186">
        <v>106</v>
      </c>
    </row>
    <row r="624" spans="1:7">
      <c r="A624" s="414" t="s">
        <v>226</v>
      </c>
      <c r="B624" s="414"/>
      <c r="C624" s="190">
        <v>200</v>
      </c>
      <c r="D624" s="188">
        <v>5.8</v>
      </c>
      <c r="E624" s="188">
        <v>5</v>
      </c>
      <c r="F624" s="188">
        <v>8</v>
      </c>
      <c r="G624" s="186">
        <v>106</v>
      </c>
    </row>
    <row r="625" spans="1:7">
      <c r="A625" s="415" t="s">
        <v>227</v>
      </c>
      <c r="B625" s="415"/>
      <c r="C625" s="191">
        <f>C624+C621+C614+C609+C600</f>
        <v>2475</v>
      </c>
      <c r="D625" s="192">
        <f>D624+D621+D614+D609+D600</f>
        <v>99.47999999999999</v>
      </c>
      <c r="E625" s="192">
        <f>E624+E621+E614+E609+E600</f>
        <v>78.550000000000011</v>
      </c>
      <c r="F625" s="192">
        <f>F624+F621+F614+F609+F600</f>
        <v>337.28</v>
      </c>
      <c r="G625" s="192">
        <f>G624+G621+G614+G609+G600</f>
        <v>2440.5699999999997</v>
      </c>
    </row>
    <row r="626" spans="1:7">
      <c r="A626" s="158"/>
      <c r="B626" s="159"/>
      <c r="C626" s="159"/>
      <c r="D626" s="159"/>
      <c r="E626" s="159"/>
      <c r="F626" s="159"/>
      <c r="G626" s="159"/>
    </row>
    <row r="627" spans="1:7">
      <c r="A627" s="418"/>
      <c r="B627" s="418"/>
      <c r="C627" s="418"/>
      <c r="D627" s="418"/>
      <c r="E627" s="418"/>
      <c r="F627" s="418"/>
      <c r="G627" s="418"/>
    </row>
    <row r="628" spans="1:7">
      <c r="A628" s="160" t="s">
        <v>209</v>
      </c>
      <c r="B628" s="417" t="s">
        <v>234</v>
      </c>
      <c r="C628" s="417"/>
      <c r="D628" s="417"/>
      <c r="E628" s="418"/>
      <c r="F628" s="418"/>
      <c r="G628" s="418"/>
    </row>
    <row r="629" spans="1:7" ht="16.95" customHeight="1">
      <c r="A629" s="160" t="s">
        <v>211</v>
      </c>
      <c r="B629" s="419">
        <v>3</v>
      </c>
      <c r="C629" s="419"/>
      <c r="D629" s="419"/>
      <c r="E629" s="161"/>
      <c r="F629" s="159"/>
      <c r="G629" s="159"/>
    </row>
    <row r="630" spans="1:7" ht="15.6" customHeight="1">
      <c r="A630" s="420" t="s">
        <v>6</v>
      </c>
      <c r="B630" s="416" t="s">
        <v>7</v>
      </c>
      <c r="C630" s="416" t="s">
        <v>8</v>
      </c>
      <c r="D630" s="416" t="s">
        <v>10</v>
      </c>
      <c r="E630" s="416"/>
      <c r="F630" s="416"/>
      <c r="G630" s="416" t="s">
        <v>11</v>
      </c>
    </row>
    <row r="631" spans="1:7">
      <c r="A631" s="420"/>
      <c r="B631" s="416"/>
      <c r="C631" s="416"/>
      <c r="D631" s="163" t="s">
        <v>12</v>
      </c>
      <c r="E631" s="163" t="s">
        <v>13</v>
      </c>
      <c r="F631" s="163" t="s">
        <v>14</v>
      </c>
      <c r="G631" s="416"/>
    </row>
    <row r="632" spans="1:7">
      <c r="A632" s="164">
        <v>1</v>
      </c>
      <c r="B632" s="164">
        <v>2</v>
      </c>
      <c r="C632" s="164">
        <v>3</v>
      </c>
      <c r="D632" s="164">
        <v>4</v>
      </c>
      <c r="E632" s="164">
        <v>5</v>
      </c>
      <c r="F632" s="164">
        <v>6</v>
      </c>
      <c r="G632" s="164">
        <v>7</v>
      </c>
    </row>
    <row r="633" spans="1:7">
      <c r="A633" s="415" t="s">
        <v>212</v>
      </c>
      <c r="B633" s="415"/>
      <c r="C633" s="415"/>
      <c r="D633" s="415"/>
      <c r="E633" s="415"/>
      <c r="F633" s="415"/>
      <c r="G633" s="415"/>
    </row>
    <row r="634" spans="1:7">
      <c r="A634" s="173">
        <v>15</v>
      </c>
      <c r="B634" s="184" t="s">
        <v>36</v>
      </c>
      <c r="C634" s="173">
        <v>15</v>
      </c>
      <c r="D634" s="185">
        <v>3.9</v>
      </c>
      <c r="E634" s="174">
        <v>3.92</v>
      </c>
      <c r="F634" s="196"/>
      <c r="G634" s="185">
        <v>51.6</v>
      </c>
    </row>
    <row r="635" spans="1:7">
      <c r="A635" s="173">
        <v>16</v>
      </c>
      <c r="B635" s="184" t="s">
        <v>75</v>
      </c>
      <c r="C635" s="173">
        <v>15</v>
      </c>
      <c r="D635" s="174">
        <v>1.94</v>
      </c>
      <c r="E635" s="174">
        <v>3.27</v>
      </c>
      <c r="F635" s="174">
        <v>0.28999999999999998</v>
      </c>
      <c r="G635" s="185">
        <v>38.4</v>
      </c>
    </row>
    <row r="636" spans="1:7" ht="31.2">
      <c r="A636" s="173">
        <v>173.26</v>
      </c>
      <c r="B636" s="184" t="s">
        <v>82</v>
      </c>
      <c r="C636" s="173">
        <v>150</v>
      </c>
      <c r="D636" s="174">
        <v>3.65</v>
      </c>
      <c r="E636" s="174">
        <v>4.68</v>
      </c>
      <c r="F636" s="174">
        <v>26.89</v>
      </c>
      <c r="G636" s="174">
        <v>164.63</v>
      </c>
    </row>
    <row r="637" spans="1:7">
      <c r="A637" s="173">
        <v>382</v>
      </c>
      <c r="B637" s="184" t="s">
        <v>40</v>
      </c>
      <c r="C637" s="173">
        <v>200</v>
      </c>
      <c r="D637" s="174">
        <v>3.99</v>
      </c>
      <c r="E637" s="174">
        <v>3.17</v>
      </c>
      <c r="F637" s="174">
        <v>16.34</v>
      </c>
      <c r="G637" s="174">
        <v>111.18</v>
      </c>
    </row>
    <row r="638" spans="1:7">
      <c r="A638" s="173"/>
      <c r="B638" s="184" t="s">
        <v>22</v>
      </c>
      <c r="C638" s="173">
        <v>60</v>
      </c>
      <c r="D638" s="174">
        <v>4.74</v>
      </c>
      <c r="E638" s="185">
        <v>0.6</v>
      </c>
      <c r="F638" s="174">
        <v>28.98</v>
      </c>
      <c r="G638" s="173">
        <v>141</v>
      </c>
    </row>
    <row r="639" spans="1:7">
      <c r="A639" s="173">
        <v>338</v>
      </c>
      <c r="B639" s="184" t="s">
        <v>217</v>
      </c>
      <c r="C639" s="173">
        <v>100</v>
      </c>
      <c r="D639" s="185">
        <v>0.4</v>
      </c>
      <c r="E639" s="185">
        <v>0.3</v>
      </c>
      <c r="F639" s="185">
        <v>10.3</v>
      </c>
      <c r="G639" s="173">
        <v>47</v>
      </c>
    </row>
    <row r="640" spans="1:7">
      <c r="A640" s="415" t="s">
        <v>25</v>
      </c>
      <c r="B640" s="415"/>
      <c r="C640" s="164">
        <v>540</v>
      </c>
      <c r="D640" s="174">
        <v>18.62</v>
      </c>
      <c r="E640" s="174">
        <v>15.94</v>
      </c>
      <c r="F640" s="174">
        <v>82.8</v>
      </c>
      <c r="G640" s="174">
        <v>553.80999999999995</v>
      </c>
    </row>
    <row r="641" spans="1:7">
      <c r="A641" s="415" t="s">
        <v>214</v>
      </c>
      <c r="B641" s="415"/>
      <c r="C641" s="415"/>
      <c r="D641" s="415"/>
      <c r="E641" s="415"/>
      <c r="F641" s="415"/>
      <c r="G641" s="415"/>
    </row>
    <row r="642" spans="1:7" ht="28.35" customHeight="1">
      <c r="A642" s="175" t="s">
        <v>179</v>
      </c>
      <c r="B642" s="176" t="s">
        <v>180</v>
      </c>
      <c r="C642" s="175">
        <v>60</v>
      </c>
      <c r="D642" s="178">
        <v>2.6</v>
      </c>
      <c r="E642" s="177">
        <v>4.6500000000000004</v>
      </c>
      <c r="F642" s="177">
        <v>4.88</v>
      </c>
      <c r="G642" s="177">
        <v>73.92</v>
      </c>
    </row>
    <row r="643" spans="1:7" ht="29.1" customHeight="1">
      <c r="A643" s="175" t="s">
        <v>160</v>
      </c>
      <c r="B643" s="176" t="s">
        <v>161</v>
      </c>
      <c r="C643" s="175">
        <v>205</v>
      </c>
      <c r="D643" s="177">
        <v>2.0099999999999998</v>
      </c>
      <c r="E643" s="177">
        <v>4.01</v>
      </c>
      <c r="F643" s="177">
        <v>9.48</v>
      </c>
      <c r="G643" s="178">
        <v>82.6</v>
      </c>
    </row>
    <row r="644" spans="1:7" ht="29.1" customHeight="1">
      <c r="A644" s="175" t="s">
        <v>84</v>
      </c>
      <c r="B644" s="176" t="s">
        <v>181</v>
      </c>
      <c r="C644" s="175">
        <v>95</v>
      </c>
      <c r="D644" s="177">
        <v>11.53</v>
      </c>
      <c r="E644" s="177">
        <v>17.05</v>
      </c>
      <c r="F644" s="177">
        <v>10.92</v>
      </c>
      <c r="G644" s="177">
        <v>244.82</v>
      </c>
    </row>
    <row r="645" spans="1:7" ht="31.2">
      <c r="A645" s="175">
        <v>487</v>
      </c>
      <c r="B645" s="176" t="s">
        <v>134</v>
      </c>
      <c r="C645" s="175">
        <v>150</v>
      </c>
      <c r="D645" s="177">
        <v>3.17</v>
      </c>
      <c r="E645" s="178">
        <v>3.54</v>
      </c>
      <c r="F645" s="177">
        <v>24.617999999999999</v>
      </c>
      <c r="G645" s="177">
        <v>143.143</v>
      </c>
    </row>
    <row r="646" spans="1:7">
      <c r="A646" s="177" t="s">
        <v>125</v>
      </c>
      <c r="B646" s="176" t="s">
        <v>126</v>
      </c>
      <c r="C646" s="175">
        <v>200</v>
      </c>
      <c r="D646" s="177">
        <v>0.16</v>
      </c>
      <c r="E646" s="177">
        <v>0.16</v>
      </c>
      <c r="F646" s="178">
        <v>14.9</v>
      </c>
      <c r="G646" s="177">
        <v>62.69</v>
      </c>
    </row>
    <row r="647" spans="1:7">
      <c r="A647" s="173"/>
      <c r="B647" s="184" t="s">
        <v>22</v>
      </c>
      <c r="C647" s="173">
        <v>50</v>
      </c>
      <c r="D647" s="174">
        <v>3.95</v>
      </c>
      <c r="E647" s="185">
        <v>0.5</v>
      </c>
      <c r="F647" s="174">
        <v>24.15</v>
      </c>
      <c r="G647" s="185">
        <v>117.5</v>
      </c>
    </row>
    <row r="648" spans="1:7">
      <c r="A648" s="173"/>
      <c r="B648" s="184" t="s">
        <v>127</v>
      </c>
      <c r="C648" s="173">
        <v>60</v>
      </c>
      <c r="D648" s="174">
        <v>3.96</v>
      </c>
      <c r="E648" s="174">
        <v>0.72</v>
      </c>
      <c r="F648" s="174">
        <v>23.79</v>
      </c>
      <c r="G648" s="185">
        <v>118.8</v>
      </c>
    </row>
    <row r="649" spans="1:7">
      <c r="A649" s="415" t="s">
        <v>128</v>
      </c>
      <c r="B649" s="415"/>
      <c r="C649" s="164">
        <v>810</v>
      </c>
      <c r="D649" s="174">
        <f>SUM(D642:D648)</f>
        <v>27.380000000000003</v>
      </c>
      <c r="E649" s="174">
        <f>SUM(E642:E648)</f>
        <v>30.63</v>
      </c>
      <c r="F649" s="174">
        <f>SUM(F642:F648)</f>
        <v>112.738</v>
      </c>
      <c r="G649" s="174">
        <f>SUM(G642:G648)</f>
        <v>843.47299999999996</v>
      </c>
    </row>
    <row r="650" spans="1:7">
      <c r="A650" s="415" t="s">
        <v>215</v>
      </c>
      <c r="B650" s="415"/>
      <c r="C650" s="415"/>
      <c r="D650" s="415"/>
      <c r="E650" s="415"/>
      <c r="F650" s="415"/>
      <c r="G650" s="415"/>
    </row>
    <row r="651" spans="1:7" ht="29.1" customHeight="1">
      <c r="A651" s="173">
        <v>486</v>
      </c>
      <c r="B651" s="184" t="s">
        <v>96</v>
      </c>
      <c r="C651" s="173">
        <v>100</v>
      </c>
      <c r="D651" s="174">
        <v>7.63</v>
      </c>
      <c r="E651" s="174">
        <v>8.16</v>
      </c>
      <c r="F651" s="174">
        <v>31.26</v>
      </c>
      <c r="G651" s="174">
        <v>232.42</v>
      </c>
    </row>
    <row r="652" spans="1:7">
      <c r="A652" s="173">
        <v>377</v>
      </c>
      <c r="B652" s="184" t="s">
        <v>21</v>
      </c>
      <c r="C652" s="173">
        <v>200</v>
      </c>
      <c r="D652" s="174">
        <v>0.06</v>
      </c>
      <c r="E652" s="174">
        <v>0.01</v>
      </c>
      <c r="F652" s="174">
        <v>11.19</v>
      </c>
      <c r="G652" s="174">
        <v>46.28</v>
      </c>
    </row>
    <row r="653" spans="1:7">
      <c r="A653" s="173">
        <v>338</v>
      </c>
      <c r="B653" s="184" t="s">
        <v>230</v>
      </c>
      <c r="C653" s="173">
        <v>100</v>
      </c>
      <c r="D653" s="185">
        <v>0.4</v>
      </c>
      <c r="E653" s="185">
        <v>0.4</v>
      </c>
      <c r="F653" s="185">
        <v>9.8000000000000007</v>
      </c>
      <c r="G653" s="173">
        <v>47</v>
      </c>
    </row>
    <row r="654" spans="1:7">
      <c r="A654" s="415" t="s">
        <v>218</v>
      </c>
      <c r="B654" s="415"/>
      <c r="C654" s="164">
        <v>400</v>
      </c>
      <c r="D654" s="174">
        <v>8.09</v>
      </c>
      <c r="E654" s="174">
        <v>8.57</v>
      </c>
      <c r="F654" s="174">
        <v>52.25</v>
      </c>
      <c r="G654" s="185">
        <v>325.7</v>
      </c>
    </row>
    <row r="655" spans="1:7">
      <c r="A655" s="414" t="s">
        <v>219</v>
      </c>
      <c r="B655" s="414"/>
      <c r="C655" s="414"/>
      <c r="D655" s="414"/>
      <c r="E655" s="414"/>
      <c r="F655" s="414"/>
      <c r="G655" s="414"/>
    </row>
    <row r="656" spans="1:7">
      <c r="A656" s="175" t="s">
        <v>169</v>
      </c>
      <c r="B656" s="176" t="s">
        <v>170</v>
      </c>
      <c r="C656" s="175">
        <v>60</v>
      </c>
      <c r="D656" s="177">
        <v>1.05</v>
      </c>
      <c r="E656" s="177">
        <v>5.12</v>
      </c>
      <c r="F656" s="177">
        <v>5.64</v>
      </c>
      <c r="G656" s="177">
        <v>73.319999999999993</v>
      </c>
    </row>
    <row r="657" spans="1:1023">
      <c r="A657" s="173">
        <v>259.01</v>
      </c>
      <c r="B657" s="184" t="s">
        <v>263</v>
      </c>
      <c r="C657" s="173">
        <v>200</v>
      </c>
      <c r="D657" s="174">
        <v>21.18</v>
      </c>
      <c r="E657" s="174">
        <v>16.43</v>
      </c>
      <c r="F657" s="174">
        <v>22.45</v>
      </c>
      <c r="G657" s="174">
        <v>323.02</v>
      </c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  <c r="BB657" s="72"/>
      <c r="BC657" s="72"/>
      <c r="BD657" s="72"/>
      <c r="BE657" s="72"/>
      <c r="BF657" s="72"/>
      <c r="BG657" s="72"/>
      <c r="BH657" s="72"/>
      <c r="BI657" s="72"/>
      <c r="BJ657" s="72"/>
      <c r="BK657" s="72"/>
      <c r="BL657" s="72"/>
      <c r="BM657" s="72"/>
      <c r="BN657" s="72"/>
      <c r="BO657" s="72"/>
      <c r="BP657" s="72"/>
      <c r="BQ657" s="72"/>
      <c r="BR657" s="72"/>
      <c r="BS657" s="72"/>
      <c r="BT657" s="72"/>
      <c r="BU657" s="72"/>
      <c r="BV657" s="72"/>
      <c r="BW657" s="72"/>
      <c r="BX657" s="72"/>
      <c r="BY657" s="72"/>
      <c r="BZ657" s="72"/>
      <c r="CA657" s="72"/>
      <c r="CB657" s="72"/>
      <c r="CC657" s="72"/>
      <c r="CD657" s="72"/>
      <c r="CE657" s="72"/>
      <c r="CF657" s="72"/>
      <c r="CG657" s="72"/>
      <c r="CH657" s="72"/>
      <c r="CI657" s="72"/>
      <c r="CJ657" s="72"/>
      <c r="CK657" s="72"/>
      <c r="CL657" s="72"/>
      <c r="CM657" s="72"/>
      <c r="CN657" s="72"/>
      <c r="CO657" s="72"/>
      <c r="CP657" s="72"/>
      <c r="CQ657" s="72"/>
      <c r="CR657" s="72"/>
      <c r="CS657" s="72"/>
      <c r="CT657" s="72"/>
      <c r="CU657" s="72"/>
      <c r="CV657" s="72"/>
      <c r="CW657" s="72"/>
      <c r="CX657" s="72"/>
      <c r="CY657" s="72"/>
      <c r="CZ657" s="72"/>
      <c r="DA657" s="72"/>
      <c r="DB657" s="72"/>
      <c r="DC657" s="72"/>
      <c r="DD657" s="72"/>
      <c r="DE657" s="72"/>
      <c r="DF657" s="72"/>
      <c r="DG657" s="72"/>
      <c r="DH657" s="72"/>
      <c r="DI657" s="72"/>
      <c r="DJ657" s="72"/>
      <c r="DK657" s="72"/>
      <c r="DL657" s="72"/>
      <c r="DM657" s="72"/>
      <c r="DN657" s="72"/>
      <c r="DO657" s="72"/>
      <c r="DP657" s="72"/>
      <c r="DQ657" s="72"/>
      <c r="DR657" s="72"/>
      <c r="DS657" s="72"/>
      <c r="DT657" s="72"/>
      <c r="DU657" s="72"/>
      <c r="DV657" s="72"/>
      <c r="DW657" s="72"/>
      <c r="DX657" s="72"/>
      <c r="DY657" s="72"/>
      <c r="DZ657" s="72"/>
      <c r="EA657" s="72"/>
      <c r="EB657" s="72"/>
      <c r="EC657" s="72"/>
      <c r="ED657" s="72"/>
      <c r="EE657" s="72"/>
      <c r="EF657" s="72"/>
      <c r="EG657" s="72"/>
      <c r="EH657" s="72"/>
      <c r="EI657" s="72"/>
      <c r="EJ657" s="72"/>
      <c r="EK657" s="72"/>
      <c r="EL657" s="72"/>
      <c r="EM657" s="72"/>
      <c r="EN657" s="72"/>
      <c r="EO657" s="72"/>
      <c r="EP657" s="72"/>
      <c r="EQ657" s="72"/>
      <c r="ER657" s="72"/>
      <c r="ES657" s="72"/>
      <c r="ET657" s="72"/>
      <c r="EU657" s="72"/>
      <c r="EV657" s="72"/>
      <c r="EW657" s="72"/>
      <c r="EX657" s="72"/>
      <c r="EY657" s="72"/>
      <c r="EZ657" s="72"/>
      <c r="FA657" s="72"/>
      <c r="FB657" s="72"/>
      <c r="FC657" s="72"/>
      <c r="FD657" s="72"/>
      <c r="FE657" s="72"/>
      <c r="FF657" s="72"/>
      <c r="FG657" s="72"/>
      <c r="FH657" s="72"/>
      <c r="FI657" s="72"/>
      <c r="FJ657" s="72"/>
      <c r="FK657" s="72"/>
      <c r="FL657" s="72"/>
      <c r="FM657" s="72"/>
      <c r="FN657" s="72"/>
      <c r="FO657" s="72"/>
      <c r="FP657" s="72"/>
      <c r="FQ657" s="72"/>
      <c r="FR657" s="72"/>
      <c r="FS657" s="72"/>
      <c r="FT657" s="72"/>
      <c r="FU657" s="72"/>
      <c r="FV657" s="72"/>
      <c r="FW657" s="72"/>
      <c r="FX657" s="72"/>
      <c r="FY657" s="72"/>
      <c r="FZ657" s="72"/>
      <c r="GA657" s="72"/>
      <c r="GB657" s="72"/>
      <c r="GC657" s="72"/>
      <c r="GD657" s="72"/>
      <c r="GE657" s="72"/>
      <c r="GF657" s="72"/>
      <c r="GG657" s="72"/>
      <c r="GH657" s="72"/>
      <c r="GI657" s="72"/>
      <c r="GJ657" s="72"/>
      <c r="GK657" s="72"/>
      <c r="GL657" s="72"/>
      <c r="GM657" s="72"/>
      <c r="GN657" s="72"/>
      <c r="GO657" s="72"/>
      <c r="GP657" s="72"/>
      <c r="GQ657" s="72"/>
      <c r="GR657" s="72"/>
      <c r="GS657" s="72"/>
      <c r="GT657" s="72"/>
      <c r="GU657" s="72"/>
      <c r="GV657" s="72"/>
      <c r="GW657" s="72"/>
      <c r="GX657" s="72"/>
      <c r="GY657" s="72"/>
      <c r="GZ657" s="72"/>
      <c r="HA657" s="72"/>
      <c r="HB657" s="72"/>
      <c r="HC657" s="72"/>
      <c r="HD657" s="72"/>
      <c r="HE657" s="72"/>
      <c r="HF657" s="72"/>
      <c r="HG657" s="72"/>
      <c r="HH657" s="72"/>
      <c r="HI657" s="72"/>
      <c r="HJ657" s="72"/>
      <c r="HK657" s="72"/>
      <c r="HL657" s="72"/>
      <c r="HM657" s="72"/>
      <c r="HN657" s="72"/>
      <c r="HO657" s="72"/>
      <c r="HP657" s="72"/>
      <c r="HQ657" s="72"/>
      <c r="HR657" s="72"/>
      <c r="HS657" s="72"/>
      <c r="HT657" s="72"/>
      <c r="HU657" s="72"/>
      <c r="HV657" s="72"/>
      <c r="HW657" s="72"/>
      <c r="HX657" s="72"/>
      <c r="HY657" s="72"/>
      <c r="HZ657" s="72"/>
      <c r="IA657" s="72"/>
      <c r="IB657" s="72"/>
      <c r="IC657" s="72"/>
      <c r="ID657" s="72"/>
      <c r="IE657" s="72"/>
      <c r="IF657" s="72"/>
      <c r="IG657" s="72"/>
      <c r="IH657" s="72"/>
      <c r="II657" s="72"/>
      <c r="IJ657" s="72"/>
      <c r="IK657" s="72"/>
      <c r="IL657" s="72"/>
      <c r="IM657" s="72"/>
      <c r="IN657" s="72"/>
      <c r="IO657" s="72"/>
      <c r="IP657" s="72"/>
      <c r="IQ657" s="72"/>
      <c r="IR657" s="72"/>
      <c r="IS657" s="72"/>
      <c r="IT657" s="72"/>
      <c r="IU657" s="72"/>
      <c r="IV657" s="72"/>
      <c r="IW657" s="73"/>
      <c r="IX657" s="73"/>
      <c r="IY657" s="73"/>
      <c r="IZ657" s="73"/>
      <c r="JA657" s="73"/>
      <c r="JB657" s="73"/>
      <c r="JC657" s="73"/>
      <c r="JD657" s="73"/>
      <c r="JE657" s="73"/>
      <c r="JF657" s="73"/>
      <c r="JG657" s="73"/>
      <c r="JH657" s="73"/>
      <c r="JI657" s="73"/>
      <c r="JJ657" s="73"/>
      <c r="JK657" s="73"/>
      <c r="JL657" s="73"/>
      <c r="JM657" s="73"/>
      <c r="JN657" s="73"/>
      <c r="JO657" s="73"/>
      <c r="JP657" s="73"/>
      <c r="JQ657" s="73"/>
      <c r="JR657" s="73"/>
      <c r="JS657" s="73"/>
      <c r="JT657" s="73"/>
      <c r="JU657" s="73"/>
      <c r="JV657" s="73"/>
      <c r="JW657" s="73"/>
      <c r="JX657" s="73"/>
      <c r="JY657" s="73"/>
      <c r="JZ657" s="73"/>
      <c r="KA657" s="73"/>
      <c r="KB657" s="73"/>
      <c r="KC657" s="73"/>
      <c r="KD657" s="73"/>
      <c r="KE657" s="73"/>
      <c r="KF657" s="73"/>
      <c r="KG657" s="73"/>
      <c r="KH657" s="73"/>
      <c r="KI657" s="73"/>
      <c r="KJ657" s="73"/>
      <c r="KK657" s="73"/>
      <c r="KL657" s="73"/>
      <c r="KM657" s="73"/>
      <c r="KN657" s="73"/>
      <c r="KO657" s="73"/>
      <c r="KP657" s="73"/>
      <c r="KQ657" s="73"/>
      <c r="KR657" s="73"/>
      <c r="KS657" s="73"/>
      <c r="KT657" s="73"/>
      <c r="KU657" s="73"/>
      <c r="KV657" s="73"/>
      <c r="KW657" s="73"/>
      <c r="KX657" s="73"/>
      <c r="KY657" s="73"/>
      <c r="KZ657" s="73"/>
      <c r="LA657" s="73"/>
      <c r="LB657" s="73"/>
      <c r="LC657" s="73"/>
      <c r="LD657" s="73"/>
      <c r="LE657" s="73"/>
      <c r="LF657" s="73"/>
      <c r="LG657" s="73"/>
      <c r="LH657" s="73"/>
      <c r="LI657" s="73"/>
      <c r="LJ657" s="73"/>
      <c r="LK657" s="73"/>
      <c r="LL657" s="73"/>
      <c r="LM657" s="73"/>
      <c r="LN657" s="73"/>
      <c r="LO657" s="73"/>
      <c r="LP657" s="73"/>
      <c r="LQ657" s="73"/>
      <c r="LR657" s="73"/>
      <c r="LS657" s="73"/>
      <c r="LT657" s="73"/>
      <c r="LU657" s="73"/>
      <c r="LV657" s="73"/>
      <c r="LW657" s="73"/>
      <c r="LX657" s="73"/>
      <c r="LY657" s="73"/>
      <c r="LZ657" s="73"/>
      <c r="MA657" s="73"/>
      <c r="MB657" s="73"/>
      <c r="MC657" s="73"/>
      <c r="MD657" s="73"/>
      <c r="ME657" s="73"/>
      <c r="MF657" s="73"/>
      <c r="MG657" s="73"/>
      <c r="MH657" s="73"/>
      <c r="MI657" s="73"/>
      <c r="MJ657" s="73"/>
      <c r="MK657" s="73"/>
      <c r="ML657" s="73"/>
      <c r="MM657" s="73"/>
      <c r="MN657" s="73"/>
      <c r="MO657" s="73"/>
      <c r="MP657" s="73"/>
      <c r="MQ657" s="73"/>
      <c r="MR657" s="73"/>
      <c r="MS657" s="73"/>
      <c r="MT657" s="73"/>
      <c r="MU657" s="73"/>
      <c r="MV657" s="73"/>
      <c r="MW657" s="73"/>
      <c r="MX657" s="73"/>
      <c r="MY657" s="73"/>
      <c r="MZ657" s="73"/>
      <c r="NA657" s="73"/>
      <c r="NB657" s="73"/>
      <c r="NC657" s="73"/>
      <c r="ND657" s="73"/>
      <c r="NE657" s="73"/>
      <c r="NF657" s="73"/>
      <c r="NG657" s="73"/>
      <c r="NH657" s="73"/>
      <c r="NI657" s="73"/>
      <c r="NJ657" s="73"/>
      <c r="NK657" s="73"/>
      <c r="NL657" s="73"/>
      <c r="NM657" s="73"/>
      <c r="NN657" s="73"/>
      <c r="NO657" s="73"/>
      <c r="NP657" s="73"/>
      <c r="NQ657" s="73"/>
      <c r="NR657" s="73"/>
      <c r="NS657" s="73"/>
      <c r="NT657" s="73"/>
      <c r="NU657" s="73"/>
      <c r="NV657" s="73"/>
      <c r="NW657" s="73"/>
      <c r="NX657" s="73"/>
      <c r="NY657" s="73"/>
      <c r="NZ657" s="73"/>
      <c r="OA657" s="73"/>
      <c r="OB657" s="73"/>
      <c r="OC657" s="73"/>
      <c r="OD657" s="73"/>
      <c r="OE657" s="73"/>
      <c r="OF657" s="73"/>
      <c r="OG657" s="73"/>
      <c r="OH657" s="73"/>
      <c r="OI657" s="73"/>
      <c r="OJ657" s="73"/>
      <c r="OK657" s="73"/>
      <c r="OL657" s="73"/>
      <c r="OM657" s="73"/>
      <c r="ON657" s="73"/>
      <c r="OO657" s="73"/>
      <c r="OP657" s="73"/>
      <c r="OQ657" s="73"/>
      <c r="OR657" s="73"/>
      <c r="OS657" s="73"/>
      <c r="OT657" s="73"/>
      <c r="OU657" s="73"/>
      <c r="OV657" s="73"/>
      <c r="OW657" s="73"/>
      <c r="OX657" s="73"/>
      <c r="OY657" s="73"/>
      <c r="OZ657" s="73"/>
      <c r="PA657" s="73"/>
      <c r="PB657" s="73"/>
      <c r="PC657" s="73"/>
      <c r="PD657" s="73"/>
      <c r="PE657" s="73"/>
      <c r="PF657" s="73"/>
      <c r="PG657" s="73"/>
      <c r="PH657" s="73"/>
      <c r="PI657" s="73"/>
      <c r="PJ657" s="73"/>
      <c r="PK657" s="73"/>
      <c r="PL657" s="73"/>
      <c r="PM657" s="73"/>
      <c r="PN657" s="73"/>
      <c r="PO657" s="73"/>
      <c r="PP657" s="73"/>
      <c r="PQ657" s="73"/>
      <c r="PR657" s="73"/>
      <c r="PS657" s="73"/>
      <c r="PT657" s="73"/>
      <c r="PU657" s="73"/>
      <c r="PV657" s="73"/>
      <c r="PW657" s="73"/>
      <c r="PX657" s="73"/>
      <c r="PY657" s="73"/>
      <c r="PZ657" s="73"/>
      <c r="QA657" s="73"/>
      <c r="QB657" s="73"/>
      <c r="QC657" s="73"/>
      <c r="QD657" s="73"/>
      <c r="QE657" s="73"/>
      <c r="QF657" s="73"/>
      <c r="QG657" s="73"/>
      <c r="QH657" s="73"/>
      <c r="QI657" s="73"/>
      <c r="QJ657" s="73"/>
      <c r="QK657" s="73"/>
      <c r="QL657" s="73"/>
      <c r="QM657" s="73"/>
      <c r="QN657" s="73"/>
      <c r="QO657" s="73"/>
      <c r="QP657" s="73"/>
      <c r="QQ657" s="73"/>
      <c r="QR657" s="73"/>
      <c r="QS657" s="73"/>
      <c r="QT657" s="73"/>
      <c r="QU657" s="73"/>
      <c r="QV657" s="73"/>
      <c r="QW657" s="73"/>
      <c r="QX657" s="73"/>
      <c r="QY657" s="73"/>
      <c r="QZ657" s="73"/>
      <c r="RA657" s="73"/>
      <c r="RB657" s="73"/>
      <c r="RC657" s="73"/>
      <c r="RD657" s="73"/>
      <c r="RE657" s="73"/>
      <c r="RF657" s="73"/>
      <c r="RG657" s="73"/>
      <c r="RH657" s="73"/>
      <c r="RI657" s="73"/>
      <c r="RJ657" s="73"/>
      <c r="RK657" s="73"/>
      <c r="RL657" s="73"/>
      <c r="RM657" s="73"/>
      <c r="RN657" s="73"/>
      <c r="RO657" s="73"/>
      <c r="RP657" s="73"/>
      <c r="RQ657" s="73"/>
      <c r="RR657" s="73"/>
      <c r="RS657" s="73"/>
      <c r="RT657" s="73"/>
      <c r="RU657" s="73"/>
      <c r="RV657" s="73"/>
      <c r="RW657" s="73"/>
      <c r="RX657" s="73"/>
      <c r="RY657" s="73"/>
      <c r="RZ657" s="73"/>
      <c r="SA657" s="73"/>
      <c r="SB657" s="73"/>
      <c r="SC657" s="73"/>
      <c r="SD657" s="73"/>
      <c r="SE657" s="73"/>
      <c r="SF657" s="73"/>
      <c r="SG657" s="73"/>
      <c r="SH657" s="73"/>
      <c r="SI657" s="73"/>
      <c r="SJ657" s="73"/>
      <c r="SK657" s="73"/>
      <c r="SL657" s="73"/>
      <c r="SM657" s="73"/>
      <c r="SN657" s="73"/>
      <c r="SO657" s="73"/>
      <c r="SP657" s="73"/>
      <c r="SQ657" s="73"/>
      <c r="SR657" s="73"/>
      <c r="SS657" s="73"/>
      <c r="ST657" s="73"/>
      <c r="SU657" s="73"/>
      <c r="SV657" s="73"/>
      <c r="SW657" s="73"/>
      <c r="SX657" s="73"/>
      <c r="SY657" s="73"/>
      <c r="SZ657" s="73"/>
      <c r="TA657" s="73"/>
      <c r="TB657" s="73"/>
      <c r="TC657" s="73"/>
      <c r="TD657" s="73"/>
      <c r="TE657" s="73"/>
      <c r="TF657" s="73"/>
      <c r="TG657" s="73"/>
      <c r="TH657" s="73"/>
      <c r="TI657" s="73"/>
      <c r="TJ657" s="73"/>
      <c r="TK657" s="73"/>
      <c r="TL657" s="73"/>
      <c r="TM657" s="73"/>
      <c r="TN657" s="73"/>
      <c r="TO657" s="73"/>
      <c r="TP657" s="73"/>
      <c r="TQ657" s="73"/>
      <c r="TR657" s="73"/>
      <c r="TS657" s="73"/>
      <c r="TT657" s="73"/>
      <c r="TU657" s="73"/>
      <c r="TV657" s="73"/>
      <c r="TW657" s="73"/>
      <c r="TX657" s="73"/>
      <c r="TY657" s="73"/>
      <c r="TZ657" s="73"/>
      <c r="UA657" s="73"/>
      <c r="UB657" s="73"/>
      <c r="UC657" s="73"/>
      <c r="UD657" s="73"/>
      <c r="UE657" s="73"/>
      <c r="UF657" s="73"/>
      <c r="UG657" s="73"/>
      <c r="UH657" s="73"/>
      <c r="UI657" s="73"/>
      <c r="UJ657" s="73"/>
      <c r="UK657" s="73"/>
      <c r="UL657" s="73"/>
      <c r="UM657" s="73"/>
      <c r="UN657" s="73"/>
      <c r="UO657" s="73"/>
      <c r="UP657" s="73"/>
      <c r="UQ657" s="73"/>
      <c r="UR657" s="73"/>
      <c r="US657" s="73"/>
      <c r="UT657" s="73"/>
      <c r="UU657" s="73"/>
      <c r="UV657" s="73"/>
      <c r="UW657" s="73"/>
      <c r="UX657" s="73"/>
      <c r="UY657" s="73"/>
      <c r="UZ657" s="73"/>
      <c r="VA657" s="73"/>
      <c r="VB657" s="73"/>
      <c r="VC657" s="73"/>
      <c r="VD657" s="73"/>
      <c r="VE657" s="73"/>
      <c r="VF657" s="73"/>
      <c r="VG657" s="73"/>
      <c r="VH657" s="73"/>
      <c r="VI657" s="73"/>
      <c r="VJ657" s="73"/>
      <c r="VK657" s="73"/>
      <c r="VL657" s="73"/>
      <c r="VM657" s="73"/>
      <c r="VN657" s="73"/>
      <c r="VO657" s="73"/>
      <c r="VP657" s="73"/>
      <c r="VQ657" s="73"/>
      <c r="VR657" s="73"/>
      <c r="VS657" s="73"/>
      <c r="VT657" s="73"/>
      <c r="VU657" s="73"/>
      <c r="VV657" s="73"/>
      <c r="VW657" s="73"/>
      <c r="VX657" s="73"/>
      <c r="VY657" s="73"/>
      <c r="VZ657" s="73"/>
      <c r="WA657" s="73"/>
      <c r="WB657" s="73"/>
      <c r="WC657" s="73"/>
      <c r="WD657" s="73"/>
      <c r="WE657" s="73"/>
      <c r="WF657" s="73"/>
      <c r="WG657" s="73"/>
      <c r="WH657" s="73"/>
      <c r="WI657" s="73"/>
      <c r="WJ657" s="73"/>
      <c r="WK657" s="73"/>
      <c r="WL657" s="73"/>
      <c r="WM657" s="73"/>
      <c r="WN657" s="73"/>
      <c r="WO657" s="73"/>
      <c r="WP657" s="73"/>
      <c r="WQ657" s="73"/>
      <c r="WR657" s="73"/>
      <c r="WS657" s="73"/>
      <c r="WT657" s="73"/>
      <c r="WU657" s="73"/>
      <c r="WV657" s="73"/>
      <c r="WW657" s="73"/>
      <c r="WX657" s="73"/>
      <c r="WY657" s="73"/>
      <c r="WZ657" s="73"/>
      <c r="XA657" s="73"/>
      <c r="XB657" s="73"/>
      <c r="XC657" s="73"/>
      <c r="XD657" s="73"/>
      <c r="XE657" s="73"/>
      <c r="XF657" s="73"/>
      <c r="XG657" s="73"/>
      <c r="XH657" s="73"/>
      <c r="XI657" s="73"/>
      <c r="XJ657" s="73"/>
      <c r="XK657" s="73"/>
      <c r="XL657" s="73"/>
      <c r="XM657" s="73"/>
      <c r="XN657" s="73"/>
      <c r="XO657" s="73"/>
      <c r="XP657" s="73"/>
      <c r="XQ657" s="73"/>
      <c r="XR657" s="73"/>
      <c r="XS657" s="73"/>
      <c r="XT657" s="73"/>
      <c r="XU657" s="73"/>
      <c r="XV657" s="73"/>
      <c r="XW657" s="73"/>
      <c r="XX657" s="73"/>
      <c r="XY657" s="73"/>
      <c r="XZ657" s="73"/>
      <c r="YA657" s="73"/>
      <c r="YB657" s="73"/>
      <c r="YC657" s="73"/>
      <c r="YD657" s="73"/>
      <c r="YE657" s="73"/>
      <c r="YF657" s="73"/>
      <c r="YG657" s="73"/>
      <c r="YH657" s="73"/>
      <c r="YI657" s="73"/>
      <c r="YJ657" s="73"/>
      <c r="YK657" s="73"/>
      <c r="YL657" s="73"/>
      <c r="YM657" s="73"/>
      <c r="YN657" s="73"/>
      <c r="YO657" s="73"/>
      <c r="YP657" s="73"/>
      <c r="YQ657" s="73"/>
      <c r="YR657" s="73"/>
      <c r="YS657" s="73"/>
      <c r="YT657" s="73"/>
      <c r="YU657" s="73"/>
      <c r="YV657" s="73"/>
      <c r="YW657" s="73"/>
      <c r="YX657" s="73"/>
      <c r="YY657" s="73"/>
      <c r="YZ657" s="73"/>
      <c r="ZA657" s="73"/>
      <c r="ZB657" s="73"/>
      <c r="ZC657" s="73"/>
      <c r="ZD657" s="73"/>
      <c r="ZE657" s="73"/>
      <c r="ZF657" s="73"/>
      <c r="ZG657" s="73"/>
      <c r="ZH657" s="73"/>
      <c r="ZI657" s="73"/>
      <c r="ZJ657" s="73"/>
      <c r="ZK657" s="73"/>
      <c r="ZL657" s="73"/>
      <c r="ZM657" s="73"/>
      <c r="ZN657" s="73"/>
      <c r="ZO657" s="73"/>
      <c r="ZP657" s="73"/>
      <c r="ZQ657" s="73"/>
      <c r="ZR657" s="73"/>
      <c r="ZS657" s="73"/>
      <c r="ZT657" s="73"/>
      <c r="ZU657" s="73"/>
      <c r="ZV657" s="73"/>
      <c r="ZW657" s="73"/>
      <c r="ZX657" s="73"/>
      <c r="ZY657" s="73"/>
      <c r="ZZ657" s="73"/>
      <c r="AAA657" s="73"/>
      <c r="AAB657" s="73"/>
      <c r="AAC657" s="73"/>
      <c r="AAD657" s="73"/>
      <c r="AAE657" s="73"/>
      <c r="AAF657" s="73"/>
      <c r="AAG657" s="73"/>
      <c r="AAH657" s="73"/>
      <c r="AAI657" s="73"/>
      <c r="AAJ657" s="73"/>
      <c r="AAK657" s="73"/>
      <c r="AAL657" s="73"/>
      <c r="AAM657" s="73"/>
      <c r="AAN657" s="73"/>
      <c r="AAO657" s="73"/>
      <c r="AAP657" s="73"/>
      <c r="AAQ657" s="73"/>
      <c r="AAR657" s="73"/>
      <c r="AAS657" s="73"/>
      <c r="AAT657" s="73"/>
      <c r="AAU657" s="73"/>
      <c r="AAV657" s="73"/>
      <c r="AAW657" s="73"/>
      <c r="AAX657" s="73"/>
      <c r="AAY657" s="73"/>
      <c r="AAZ657" s="73"/>
      <c r="ABA657" s="73"/>
      <c r="ABB657" s="73"/>
      <c r="ABC657" s="73"/>
      <c r="ABD657" s="73"/>
      <c r="ABE657" s="73"/>
      <c r="ABF657" s="73"/>
      <c r="ABG657" s="73"/>
      <c r="ABH657" s="73"/>
      <c r="ABI657" s="73"/>
      <c r="ABJ657" s="73"/>
      <c r="ABK657" s="73"/>
      <c r="ABL657" s="73"/>
      <c r="ABM657" s="73"/>
      <c r="ABN657" s="73"/>
      <c r="ABO657" s="73"/>
      <c r="ABP657" s="73"/>
      <c r="ABQ657" s="73"/>
      <c r="ABR657" s="73"/>
      <c r="ABS657" s="73"/>
      <c r="ABT657" s="73"/>
      <c r="ABU657" s="73"/>
      <c r="ABV657" s="73"/>
      <c r="ABW657" s="73"/>
      <c r="ABX657" s="73"/>
      <c r="ABY657" s="73"/>
      <c r="ABZ657" s="73"/>
      <c r="ACA657" s="73"/>
      <c r="ACB657" s="73"/>
      <c r="ACC657" s="73"/>
      <c r="ACD657" s="73"/>
      <c r="ACE657" s="73"/>
      <c r="ACF657" s="73"/>
      <c r="ACG657" s="73"/>
      <c r="ACH657" s="73"/>
      <c r="ACI657" s="73"/>
      <c r="ACJ657" s="73"/>
      <c r="ACK657" s="73"/>
      <c r="ACL657" s="73"/>
      <c r="ACM657" s="73"/>
      <c r="ACN657" s="73"/>
      <c r="ACO657" s="73"/>
      <c r="ACP657" s="73"/>
      <c r="ACQ657" s="73"/>
      <c r="ACR657" s="73"/>
      <c r="ACS657" s="73"/>
      <c r="ACT657" s="73"/>
      <c r="ACU657" s="73"/>
      <c r="ACV657" s="73"/>
      <c r="ACW657" s="73"/>
      <c r="ACX657" s="73"/>
      <c r="ACY657" s="73"/>
      <c r="ACZ657" s="73"/>
      <c r="ADA657" s="73"/>
      <c r="ADB657" s="73"/>
      <c r="ADC657" s="73"/>
      <c r="ADD657" s="73"/>
      <c r="ADE657" s="73"/>
      <c r="ADF657" s="73"/>
      <c r="ADG657" s="73"/>
      <c r="ADH657" s="73"/>
      <c r="ADI657" s="73"/>
      <c r="ADJ657" s="73"/>
      <c r="ADK657" s="73"/>
      <c r="ADL657" s="73"/>
      <c r="ADM657" s="73"/>
      <c r="ADN657" s="73"/>
      <c r="ADO657" s="73"/>
      <c r="ADP657" s="73"/>
      <c r="ADQ657" s="73"/>
      <c r="ADR657" s="73"/>
      <c r="ADS657" s="73"/>
      <c r="ADT657" s="73"/>
      <c r="ADU657" s="73"/>
      <c r="ADV657" s="73"/>
      <c r="ADW657" s="73"/>
      <c r="ADX657" s="73"/>
      <c r="ADY657" s="73"/>
      <c r="ADZ657" s="73"/>
      <c r="AEA657" s="73"/>
      <c r="AEB657" s="73"/>
      <c r="AEC657" s="73"/>
      <c r="AED657" s="73"/>
      <c r="AEE657" s="73"/>
      <c r="AEF657" s="73"/>
      <c r="AEG657" s="73"/>
      <c r="AEH657" s="73"/>
      <c r="AEI657" s="73"/>
      <c r="AEJ657" s="73"/>
      <c r="AEK657" s="73"/>
      <c r="AEL657" s="73"/>
      <c r="AEM657" s="73"/>
      <c r="AEN657" s="73"/>
      <c r="AEO657" s="73"/>
      <c r="AEP657" s="73"/>
      <c r="AEQ657" s="73"/>
      <c r="AER657" s="73"/>
      <c r="AES657" s="73"/>
      <c r="AET657" s="73"/>
      <c r="AEU657" s="73"/>
      <c r="AEV657" s="73"/>
      <c r="AEW657" s="73"/>
      <c r="AEX657" s="73"/>
      <c r="AEY657" s="73"/>
      <c r="AEZ657" s="73"/>
      <c r="AFA657" s="73"/>
      <c r="AFB657" s="73"/>
      <c r="AFC657" s="73"/>
      <c r="AFD657" s="73"/>
      <c r="AFE657" s="73"/>
      <c r="AFF657" s="73"/>
      <c r="AFG657" s="73"/>
      <c r="AFH657" s="73"/>
      <c r="AFI657" s="73"/>
      <c r="AFJ657" s="73"/>
      <c r="AFK657" s="73"/>
      <c r="AFL657" s="73"/>
      <c r="AFM657" s="73"/>
      <c r="AFN657" s="73"/>
      <c r="AFO657" s="73"/>
      <c r="AFP657" s="73"/>
      <c r="AFQ657" s="73"/>
      <c r="AFR657" s="73"/>
      <c r="AFS657" s="73"/>
      <c r="AFT657" s="73"/>
      <c r="AFU657" s="73"/>
      <c r="AFV657" s="73"/>
      <c r="AFW657" s="73"/>
      <c r="AFX657" s="73"/>
      <c r="AFY657" s="73"/>
      <c r="AFZ657" s="73"/>
      <c r="AGA657" s="73"/>
      <c r="AGB657" s="73"/>
      <c r="AGC657" s="73"/>
      <c r="AGD657" s="73"/>
      <c r="AGE657" s="73"/>
      <c r="AGF657" s="73"/>
      <c r="AGG657" s="73"/>
      <c r="AGH657" s="73"/>
      <c r="AGI657" s="73"/>
      <c r="AGJ657" s="73"/>
      <c r="AGK657" s="73"/>
      <c r="AGL657" s="73"/>
      <c r="AGM657" s="73"/>
      <c r="AGN657" s="73"/>
      <c r="AGO657" s="73"/>
      <c r="AGP657" s="73"/>
      <c r="AGQ657" s="73"/>
      <c r="AGR657" s="73"/>
      <c r="AGS657" s="73"/>
      <c r="AGT657" s="73"/>
      <c r="AGU657" s="73"/>
      <c r="AGV657" s="73"/>
      <c r="AGW657" s="73"/>
      <c r="AGX657" s="73"/>
      <c r="AGY657" s="73"/>
      <c r="AGZ657" s="73"/>
      <c r="AHA657" s="73"/>
      <c r="AHB657" s="73"/>
      <c r="AHC657" s="73"/>
      <c r="AHD657" s="73"/>
      <c r="AHE657" s="73"/>
      <c r="AHF657" s="73"/>
      <c r="AHG657" s="73"/>
      <c r="AHH657" s="73"/>
      <c r="AHI657" s="73"/>
      <c r="AHJ657" s="73"/>
      <c r="AHK657" s="73"/>
      <c r="AHL657" s="73"/>
      <c r="AHM657" s="73"/>
      <c r="AHN657" s="73"/>
      <c r="AHO657" s="73"/>
      <c r="AHP657" s="73"/>
      <c r="AHQ657" s="73"/>
      <c r="AHR657" s="73"/>
      <c r="AHS657" s="73"/>
      <c r="AHT657" s="73"/>
      <c r="AHU657" s="73"/>
      <c r="AHV657" s="73"/>
      <c r="AHW657" s="73"/>
      <c r="AHX657" s="73"/>
      <c r="AHY657" s="73"/>
      <c r="AHZ657" s="73"/>
      <c r="AIA657" s="73"/>
      <c r="AIB657" s="73"/>
      <c r="AIC657" s="73"/>
      <c r="AID657" s="73"/>
      <c r="AIE657" s="73"/>
      <c r="AIF657" s="73"/>
      <c r="AIG657" s="73"/>
      <c r="AIH657" s="73"/>
      <c r="AII657" s="73"/>
      <c r="AIJ657" s="73"/>
      <c r="AIK657" s="73"/>
      <c r="AIL657" s="73"/>
      <c r="AIM657" s="73"/>
      <c r="AIN657" s="73"/>
      <c r="AIO657" s="73"/>
      <c r="AIP657" s="73"/>
      <c r="AIQ657" s="73"/>
      <c r="AIR657" s="73"/>
      <c r="AIS657" s="73"/>
      <c r="AIT657" s="73"/>
      <c r="AIU657" s="73"/>
      <c r="AIV657" s="73"/>
      <c r="AIW657" s="73"/>
      <c r="AIX657" s="73"/>
      <c r="AIY657" s="73"/>
      <c r="AIZ657" s="73"/>
      <c r="AJA657" s="73"/>
      <c r="AJB657" s="73"/>
      <c r="AJC657" s="73"/>
      <c r="AJD657" s="73"/>
      <c r="AJE657" s="73"/>
      <c r="AJF657" s="73"/>
      <c r="AJG657" s="73"/>
      <c r="AJH657" s="73"/>
      <c r="AJI657" s="73"/>
      <c r="AJJ657" s="73"/>
      <c r="AJK657" s="73"/>
      <c r="AJL657" s="73"/>
      <c r="AJM657" s="73"/>
      <c r="AJN657" s="73"/>
      <c r="AJO657" s="73"/>
      <c r="AJP657" s="73"/>
      <c r="AJQ657" s="73"/>
      <c r="AJR657" s="73"/>
      <c r="AJS657" s="73"/>
      <c r="AJT657" s="73"/>
      <c r="AJU657" s="73"/>
      <c r="AJV657" s="73"/>
      <c r="AJW657" s="73"/>
      <c r="AJX657" s="73"/>
      <c r="AJY657" s="73"/>
      <c r="AJZ657" s="73"/>
      <c r="AKA657" s="73"/>
      <c r="AKB657" s="73"/>
      <c r="AKC657" s="73"/>
      <c r="AKD657" s="73"/>
      <c r="AKE657" s="73"/>
      <c r="AKF657" s="73"/>
      <c r="AKG657" s="73"/>
      <c r="AKH657" s="73"/>
      <c r="AKI657" s="73"/>
      <c r="AKJ657" s="73"/>
      <c r="AKK657" s="73"/>
      <c r="AKL657" s="73"/>
      <c r="AKM657" s="73"/>
      <c r="AKN657" s="73"/>
      <c r="AKO657" s="73"/>
      <c r="AKP657" s="73"/>
      <c r="AKQ657" s="73"/>
      <c r="AKR657" s="73"/>
      <c r="AKS657" s="73"/>
      <c r="AKT657" s="73"/>
      <c r="AKU657" s="73"/>
      <c r="AKV657" s="73"/>
      <c r="AKW657" s="73"/>
      <c r="AKX657" s="73"/>
      <c r="AKY657" s="73"/>
      <c r="AKZ657" s="73"/>
      <c r="ALA657" s="73"/>
      <c r="ALB657" s="73"/>
      <c r="ALC657" s="73"/>
      <c r="ALD657" s="73"/>
      <c r="ALE657" s="73"/>
      <c r="ALF657" s="73"/>
      <c r="ALG657" s="73"/>
      <c r="ALH657" s="73"/>
      <c r="ALI657" s="73"/>
      <c r="ALJ657" s="73"/>
      <c r="ALK657" s="73"/>
      <c r="ALL657" s="73"/>
      <c r="ALM657" s="73"/>
      <c r="ALN657" s="73"/>
      <c r="ALO657" s="73"/>
      <c r="ALP657" s="73"/>
      <c r="ALQ657" s="73"/>
      <c r="ALR657" s="73"/>
      <c r="ALS657" s="73"/>
      <c r="ALT657" s="73"/>
      <c r="ALU657" s="73"/>
      <c r="ALV657" s="73"/>
      <c r="ALW657" s="73"/>
      <c r="ALX657" s="73"/>
      <c r="ALY657" s="73"/>
      <c r="ALZ657" s="73"/>
      <c r="AMA657" s="73"/>
      <c r="AMB657" s="73"/>
      <c r="AMC657" s="73"/>
      <c r="AMD657" s="73"/>
      <c r="AME657" s="73"/>
      <c r="AMF657" s="73"/>
      <c r="AMG657" s="73"/>
      <c r="AMH657" s="73"/>
      <c r="AMI657" s="73"/>
    </row>
    <row r="658" spans="1:1023">
      <c r="A658" s="186">
        <v>376</v>
      </c>
      <c r="B658" s="187" t="s">
        <v>32</v>
      </c>
      <c r="C658" s="186">
        <v>200</v>
      </c>
      <c r="D658" s="203"/>
      <c r="E658" s="203"/>
      <c r="F658" s="188">
        <v>11.09</v>
      </c>
      <c r="G658" s="188">
        <v>44.34</v>
      </c>
    </row>
    <row r="659" spans="1:1023">
      <c r="A659" s="186"/>
      <c r="B659" s="187" t="s">
        <v>22</v>
      </c>
      <c r="C659" s="186">
        <v>30</v>
      </c>
      <c r="D659" s="188">
        <v>2.37</v>
      </c>
      <c r="E659" s="189">
        <v>0.3</v>
      </c>
      <c r="F659" s="188">
        <v>14.49</v>
      </c>
      <c r="G659" s="189">
        <v>70.5</v>
      </c>
    </row>
    <row r="660" spans="1:1023">
      <c r="A660" s="414" t="s">
        <v>223</v>
      </c>
      <c r="B660" s="414"/>
      <c r="C660" s="190">
        <f>SUM(C656:C659)</f>
        <v>490</v>
      </c>
      <c r="D660" s="213">
        <f>SUM(D656:D659)</f>
        <v>24.6</v>
      </c>
      <c r="E660" s="213">
        <f>SUM(E656:E659)</f>
        <v>21.85</v>
      </c>
      <c r="F660" s="213">
        <f>SUM(F656:F659)</f>
        <v>53.67</v>
      </c>
      <c r="G660" s="213">
        <f>SUM(G656:G659)</f>
        <v>511.17999999999995</v>
      </c>
    </row>
    <row r="661" spans="1:1023">
      <c r="A661" s="414" t="s">
        <v>224</v>
      </c>
      <c r="B661" s="414"/>
      <c r="C661" s="414"/>
      <c r="D661" s="414"/>
      <c r="E661" s="414"/>
      <c r="F661" s="414"/>
      <c r="G661" s="414"/>
    </row>
    <row r="662" spans="1:1023">
      <c r="A662" s="165">
        <v>376.02</v>
      </c>
      <c r="B662" s="166" t="s">
        <v>225</v>
      </c>
      <c r="C662" s="165">
        <v>200</v>
      </c>
      <c r="D662" s="169">
        <v>5.6</v>
      </c>
      <c r="E662" s="165">
        <v>4.8</v>
      </c>
      <c r="F662" s="169">
        <v>30</v>
      </c>
      <c r="G662" s="165">
        <v>186</v>
      </c>
    </row>
    <row r="663" spans="1:1023">
      <c r="A663" s="414" t="s">
        <v>226</v>
      </c>
      <c r="B663" s="414"/>
      <c r="C663" s="190">
        <v>200</v>
      </c>
      <c r="D663" s="188">
        <v>5.8</v>
      </c>
      <c r="E663" s="188">
        <v>5</v>
      </c>
      <c r="F663" s="188">
        <v>9.6</v>
      </c>
      <c r="G663" s="186">
        <v>108</v>
      </c>
    </row>
    <row r="664" spans="1:1023">
      <c r="A664" s="415" t="s">
        <v>227</v>
      </c>
      <c r="B664" s="415"/>
      <c r="C664" s="191">
        <f>C663+C660+C654+C649+C640</f>
        <v>2440</v>
      </c>
      <c r="D664" s="192">
        <f>D663+D660+D654+D649+D640</f>
        <v>84.490000000000009</v>
      </c>
      <c r="E664" s="192">
        <f>E663+E660+E654+E649+E640</f>
        <v>81.99</v>
      </c>
      <c r="F664" s="192">
        <f>F663+F660+F654+F649+F640</f>
        <v>311.05799999999999</v>
      </c>
      <c r="G664" s="192">
        <f>G663+G660+G654+G649+G640</f>
        <v>2342.1629999999996</v>
      </c>
    </row>
    <row r="665" spans="1:1023">
      <c r="A665" s="158"/>
      <c r="B665" s="159"/>
      <c r="C665" s="159"/>
      <c r="D665" s="159"/>
      <c r="E665" s="159"/>
      <c r="F665" s="159"/>
      <c r="G665" s="159"/>
    </row>
    <row r="666" spans="1:1023">
      <c r="A666" s="418"/>
      <c r="B666" s="418"/>
      <c r="C666" s="418"/>
      <c r="D666" s="418"/>
      <c r="E666" s="418"/>
      <c r="F666" s="418"/>
      <c r="G666" s="418"/>
    </row>
    <row r="667" spans="1:1023">
      <c r="A667" s="160" t="s">
        <v>209</v>
      </c>
      <c r="B667" s="417" t="s">
        <v>237</v>
      </c>
      <c r="C667" s="417"/>
      <c r="D667" s="417"/>
      <c r="E667" s="418"/>
      <c r="F667" s="418"/>
      <c r="G667" s="418"/>
    </row>
    <row r="668" spans="1:1023" ht="16.95" customHeight="1">
      <c r="A668" s="160" t="s">
        <v>211</v>
      </c>
      <c r="B668" s="419">
        <v>3</v>
      </c>
      <c r="C668" s="419"/>
      <c r="D668" s="419"/>
      <c r="E668" s="161"/>
      <c r="F668" s="159"/>
      <c r="G668" s="159"/>
    </row>
    <row r="669" spans="1:1023" ht="15.6" customHeight="1">
      <c r="A669" s="420" t="s">
        <v>6</v>
      </c>
      <c r="B669" s="416" t="s">
        <v>7</v>
      </c>
      <c r="C669" s="416" t="s">
        <v>8</v>
      </c>
      <c r="D669" s="416" t="s">
        <v>10</v>
      </c>
      <c r="E669" s="416"/>
      <c r="F669" s="416"/>
      <c r="G669" s="416" t="s">
        <v>11</v>
      </c>
    </row>
    <row r="670" spans="1:1023">
      <c r="A670" s="420"/>
      <c r="B670" s="416"/>
      <c r="C670" s="416"/>
      <c r="D670" s="163" t="s">
        <v>12</v>
      </c>
      <c r="E670" s="163" t="s">
        <v>13</v>
      </c>
      <c r="F670" s="163" t="s">
        <v>14</v>
      </c>
      <c r="G670" s="416"/>
    </row>
    <row r="671" spans="1:1023">
      <c r="A671" s="164">
        <v>1</v>
      </c>
      <c r="B671" s="164">
        <v>2</v>
      </c>
      <c r="C671" s="164">
        <v>3</v>
      </c>
      <c r="D671" s="164">
        <v>4</v>
      </c>
      <c r="E671" s="164">
        <v>5</v>
      </c>
      <c r="F671" s="164">
        <v>6</v>
      </c>
      <c r="G671" s="164">
        <v>7</v>
      </c>
    </row>
    <row r="672" spans="1:1023">
      <c r="A672" s="415" t="s">
        <v>212</v>
      </c>
      <c r="B672" s="415"/>
      <c r="C672" s="415"/>
      <c r="D672" s="415"/>
      <c r="E672" s="415"/>
      <c r="F672" s="415"/>
      <c r="G672" s="415"/>
    </row>
    <row r="673" spans="1:7">
      <c r="A673" s="173">
        <v>290</v>
      </c>
      <c r="B673" s="184" t="s">
        <v>252</v>
      </c>
      <c r="C673" s="173">
        <v>90</v>
      </c>
      <c r="D673" s="174">
        <v>14.99</v>
      </c>
      <c r="E673" s="174">
        <v>9.4499999999999993</v>
      </c>
      <c r="F673" s="174">
        <v>3.41</v>
      </c>
      <c r="G673" s="174">
        <v>155.74</v>
      </c>
    </row>
    <row r="674" spans="1:7">
      <c r="A674" s="175" t="s">
        <v>45</v>
      </c>
      <c r="B674" s="176" t="s">
        <v>46</v>
      </c>
      <c r="C674" s="175">
        <v>150</v>
      </c>
      <c r="D674" s="177">
        <v>6.34</v>
      </c>
      <c r="E674" s="177">
        <v>5.28</v>
      </c>
      <c r="F674" s="177">
        <v>28.62</v>
      </c>
      <c r="G674" s="177">
        <v>187.05</v>
      </c>
    </row>
    <row r="675" spans="1:7">
      <c r="A675" s="173">
        <v>377</v>
      </c>
      <c r="B675" s="184" t="s">
        <v>21</v>
      </c>
      <c r="C675" s="173">
        <v>200</v>
      </c>
      <c r="D675" s="174">
        <v>0.06</v>
      </c>
      <c r="E675" s="174">
        <v>0.01</v>
      </c>
      <c r="F675" s="174">
        <v>11.19</v>
      </c>
      <c r="G675" s="174">
        <v>46.28</v>
      </c>
    </row>
    <row r="676" spans="1:7">
      <c r="A676" s="173"/>
      <c r="B676" s="184" t="s">
        <v>22</v>
      </c>
      <c r="C676" s="173">
        <v>50</v>
      </c>
      <c r="D676" s="174">
        <v>3.95</v>
      </c>
      <c r="E676" s="185">
        <v>0.5</v>
      </c>
      <c r="F676" s="174">
        <v>24.15</v>
      </c>
      <c r="G676" s="185">
        <v>117.5</v>
      </c>
    </row>
    <row r="677" spans="1:7">
      <c r="A677" s="173">
        <v>338</v>
      </c>
      <c r="B677" s="184" t="s">
        <v>230</v>
      </c>
      <c r="C677" s="173">
        <v>100</v>
      </c>
      <c r="D677" s="185">
        <v>0.4</v>
      </c>
      <c r="E677" s="185">
        <v>0.4</v>
      </c>
      <c r="F677" s="185">
        <v>9.8000000000000007</v>
      </c>
      <c r="G677" s="173">
        <v>47</v>
      </c>
    </row>
    <row r="678" spans="1:7">
      <c r="A678" s="415" t="s">
        <v>25</v>
      </c>
      <c r="B678" s="415"/>
      <c r="C678" s="164">
        <v>590</v>
      </c>
      <c r="D678" s="174">
        <f>SUM(D673:D677)</f>
        <v>25.739999999999995</v>
      </c>
      <c r="E678" s="174">
        <f>SUM(E673:E677)</f>
        <v>15.64</v>
      </c>
      <c r="F678" s="174">
        <f>SUM(F673:F677)</f>
        <v>77.17</v>
      </c>
      <c r="G678" s="174">
        <f>SUM(G673:G677)</f>
        <v>553.57000000000005</v>
      </c>
    </row>
    <row r="679" spans="1:7">
      <c r="A679" s="415" t="s">
        <v>214</v>
      </c>
      <c r="B679" s="415"/>
      <c r="C679" s="415"/>
      <c r="D679" s="415"/>
      <c r="E679" s="415"/>
      <c r="F679" s="415"/>
      <c r="G679" s="415"/>
    </row>
    <row r="680" spans="1:7">
      <c r="A680" s="175" t="s">
        <v>129</v>
      </c>
      <c r="B680" s="176" t="s">
        <v>130</v>
      </c>
      <c r="C680" s="175">
        <v>60</v>
      </c>
      <c r="D680" s="177">
        <v>1.01</v>
      </c>
      <c r="E680" s="178">
        <v>4.0999999999999996</v>
      </c>
      <c r="F680" s="177">
        <v>2.98</v>
      </c>
      <c r="G680" s="177">
        <v>53.15</v>
      </c>
    </row>
    <row r="681" spans="1:7" ht="31.2">
      <c r="A681" s="175" t="s">
        <v>146</v>
      </c>
      <c r="B681" s="176" t="s">
        <v>147</v>
      </c>
      <c r="C681" s="175">
        <v>200</v>
      </c>
      <c r="D681" s="178">
        <v>4.7</v>
      </c>
      <c r="E681" s="177">
        <v>2.44</v>
      </c>
      <c r="F681" s="177">
        <v>15.42</v>
      </c>
      <c r="G681" s="178">
        <v>102.7</v>
      </c>
    </row>
    <row r="682" spans="1:7">
      <c r="A682" s="175" t="s">
        <v>84</v>
      </c>
      <c r="B682" s="176" t="s">
        <v>133</v>
      </c>
      <c r="C682" s="175">
        <v>90</v>
      </c>
      <c r="D682" s="177">
        <v>13.24</v>
      </c>
      <c r="E682" s="177">
        <v>10.86</v>
      </c>
      <c r="F682" s="178">
        <v>12.6</v>
      </c>
      <c r="G682" s="177">
        <v>201.29</v>
      </c>
    </row>
    <row r="683" spans="1:7" ht="31.2">
      <c r="A683" s="179" t="s">
        <v>37</v>
      </c>
      <c r="B683" s="181" t="s">
        <v>182</v>
      </c>
      <c r="C683" s="182">
        <v>155</v>
      </c>
      <c r="D683" s="179">
        <v>3.45</v>
      </c>
      <c r="E683" s="179">
        <v>4.1900000000000004</v>
      </c>
      <c r="F683" s="179">
        <v>18.96</v>
      </c>
      <c r="G683" s="179">
        <f>F683*4+E683*9+D683*4</f>
        <v>127.35000000000001</v>
      </c>
    </row>
    <row r="684" spans="1:7">
      <c r="A684" s="175" t="s">
        <v>135</v>
      </c>
      <c r="B684" s="176" t="s">
        <v>136</v>
      </c>
      <c r="C684" s="175">
        <v>200</v>
      </c>
      <c r="D684" s="177">
        <v>0.59</v>
      </c>
      <c r="E684" s="177">
        <v>0.05</v>
      </c>
      <c r="F684" s="177">
        <v>18.579999999999998</v>
      </c>
      <c r="G684" s="177">
        <v>77.94</v>
      </c>
    </row>
    <row r="685" spans="1:7">
      <c r="A685" s="173"/>
      <c r="B685" s="184" t="s">
        <v>22</v>
      </c>
      <c r="C685" s="173">
        <v>50</v>
      </c>
      <c r="D685" s="174">
        <v>3.95</v>
      </c>
      <c r="E685" s="185">
        <v>0.5</v>
      </c>
      <c r="F685" s="174">
        <v>24.15</v>
      </c>
      <c r="G685" s="185">
        <v>117.5</v>
      </c>
    </row>
    <row r="686" spans="1:7">
      <c r="A686" s="173"/>
      <c r="B686" s="184" t="s">
        <v>127</v>
      </c>
      <c r="C686" s="173">
        <v>60</v>
      </c>
      <c r="D686" s="174">
        <v>3.96</v>
      </c>
      <c r="E686" s="174">
        <v>0.72</v>
      </c>
      <c r="F686" s="174">
        <v>23.79</v>
      </c>
      <c r="G686" s="185">
        <v>118.8</v>
      </c>
    </row>
    <row r="687" spans="1:7">
      <c r="A687" s="415" t="s">
        <v>128</v>
      </c>
      <c r="B687" s="415"/>
      <c r="C687" s="173">
        <f>SUM(C680:C686)</f>
        <v>815</v>
      </c>
      <c r="D687" s="174">
        <f>SUM(D680:D686)</f>
        <v>30.9</v>
      </c>
      <c r="E687" s="174">
        <f>SUM(E680:E686)</f>
        <v>22.86</v>
      </c>
      <c r="F687" s="174">
        <f>SUM(F680:F686)</f>
        <v>116.47999999999999</v>
      </c>
      <c r="G687" s="174">
        <f>SUM(G680:G686)</f>
        <v>798.73</v>
      </c>
    </row>
    <row r="688" spans="1:7">
      <c r="A688" s="415" t="s">
        <v>215</v>
      </c>
      <c r="B688" s="415"/>
      <c r="C688" s="415"/>
      <c r="D688" s="415"/>
      <c r="E688" s="415"/>
      <c r="F688" s="415"/>
      <c r="G688" s="415"/>
    </row>
    <row r="689" spans="1:7">
      <c r="A689" s="173">
        <v>421</v>
      </c>
      <c r="B689" s="184" t="s">
        <v>238</v>
      </c>
      <c r="C689" s="173">
        <v>75</v>
      </c>
      <c r="D689" s="174">
        <v>7.64</v>
      </c>
      <c r="E689" s="174">
        <v>9.69</v>
      </c>
      <c r="F689" s="174">
        <v>32.28</v>
      </c>
      <c r="G689" s="174">
        <v>247.41</v>
      </c>
    </row>
    <row r="690" spans="1:7">
      <c r="A690" s="173">
        <v>382</v>
      </c>
      <c r="B690" s="184" t="s">
        <v>40</v>
      </c>
      <c r="C690" s="173">
        <v>200</v>
      </c>
      <c r="D690" s="174">
        <v>3.99</v>
      </c>
      <c r="E690" s="174">
        <v>3.17</v>
      </c>
      <c r="F690" s="174">
        <v>16.34</v>
      </c>
      <c r="G690" s="174">
        <v>111.18</v>
      </c>
    </row>
    <row r="691" spans="1:7">
      <c r="A691" s="173">
        <v>338</v>
      </c>
      <c r="B691" s="184" t="s">
        <v>217</v>
      </c>
      <c r="C691" s="173">
        <v>100</v>
      </c>
      <c r="D691" s="185">
        <v>0.4</v>
      </c>
      <c r="E691" s="185">
        <v>0.3</v>
      </c>
      <c r="F691" s="185">
        <v>10.3</v>
      </c>
      <c r="G691" s="173">
        <v>47</v>
      </c>
    </row>
    <row r="692" spans="1:7">
      <c r="A692" s="415" t="s">
        <v>218</v>
      </c>
      <c r="B692" s="415"/>
      <c r="C692" s="164">
        <v>375</v>
      </c>
      <c r="D692" s="174">
        <v>12.03</v>
      </c>
      <c r="E692" s="174">
        <v>13.16</v>
      </c>
      <c r="F692" s="174">
        <v>58.92</v>
      </c>
      <c r="G692" s="174">
        <v>405.59</v>
      </c>
    </row>
    <row r="693" spans="1:7">
      <c r="A693" s="414" t="s">
        <v>219</v>
      </c>
      <c r="B693" s="414"/>
      <c r="C693" s="414"/>
      <c r="D693" s="414"/>
      <c r="E693" s="414"/>
      <c r="F693" s="414"/>
      <c r="G693" s="414"/>
    </row>
    <row r="694" spans="1:7" ht="34.200000000000003" customHeight="1">
      <c r="A694" s="186">
        <v>55</v>
      </c>
      <c r="B694" s="187" t="s">
        <v>150</v>
      </c>
      <c r="C694" s="186">
        <v>60</v>
      </c>
      <c r="D694" s="188">
        <v>0.75</v>
      </c>
      <c r="E694" s="188">
        <v>5.0599999999999996</v>
      </c>
      <c r="F694" s="188">
        <v>3.72</v>
      </c>
      <c r="G694" s="188">
        <v>63.85</v>
      </c>
    </row>
    <row r="695" spans="1:7">
      <c r="A695" s="186">
        <v>214</v>
      </c>
      <c r="B695" s="187" t="s">
        <v>255</v>
      </c>
      <c r="C695" s="186">
        <v>200</v>
      </c>
      <c r="D695" s="188">
        <v>14.06</v>
      </c>
      <c r="E695" s="188">
        <v>10.96</v>
      </c>
      <c r="F695" s="188">
        <v>20.66</v>
      </c>
      <c r="G695" s="188">
        <v>237.07</v>
      </c>
    </row>
    <row r="696" spans="1:7">
      <c r="A696" s="186">
        <v>378</v>
      </c>
      <c r="B696" s="187" t="s">
        <v>222</v>
      </c>
      <c r="C696" s="186">
        <v>200</v>
      </c>
      <c r="D696" s="188">
        <v>1.61</v>
      </c>
      <c r="E696" s="188">
        <v>1.39</v>
      </c>
      <c r="F696" s="188">
        <v>13.76</v>
      </c>
      <c r="G696" s="188">
        <v>74.34</v>
      </c>
    </row>
    <row r="697" spans="1:7">
      <c r="A697" s="186"/>
      <c r="B697" s="187" t="s">
        <v>22</v>
      </c>
      <c r="C697" s="186">
        <v>40</v>
      </c>
      <c r="D697" s="188">
        <v>3.16</v>
      </c>
      <c r="E697" s="189">
        <v>0.4</v>
      </c>
      <c r="F697" s="188">
        <v>19.32</v>
      </c>
      <c r="G697" s="186">
        <v>94</v>
      </c>
    </row>
    <row r="698" spans="1:7">
      <c r="A698" s="414" t="s">
        <v>223</v>
      </c>
      <c r="B698" s="414"/>
      <c r="C698" s="190">
        <v>500</v>
      </c>
      <c r="D698" s="188">
        <v>19.579999999999998</v>
      </c>
      <c r="E698" s="188">
        <v>17.809999999999999</v>
      </c>
      <c r="F698" s="188">
        <v>57.46</v>
      </c>
      <c r="G698" s="188">
        <v>469.26</v>
      </c>
    </row>
    <row r="699" spans="1:7">
      <c r="A699" s="414" t="s">
        <v>224</v>
      </c>
      <c r="B699" s="414"/>
      <c r="C699" s="414"/>
      <c r="D699" s="414"/>
      <c r="E699" s="414"/>
      <c r="F699" s="414"/>
      <c r="G699" s="414"/>
    </row>
    <row r="700" spans="1:7">
      <c r="A700" s="186">
        <v>376.03</v>
      </c>
      <c r="B700" s="187" t="s">
        <v>233</v>
      </c>
      <c r="C700" s="186">
        <v>200</v>
      </c>
      <c r="D700" s="189">
        <v>5.8</v>
      </c>
      <c r="E700" s="186">
        <v>5</v>
      </c>
      <c r="F700" s="186">
        <v>8</v>
      </c>
      <c r="G700" s="186">
        <v>106</v>
      </c>
    </row>
    <row r="701" spans="1:7">
      <c r="A701" s="414" t="s">
        <v>226</v>
      </c>
      <c r="B701" s="414"/>
      <c r="C701" s="190">
        <v>200</v>
      </c>
      <c r="D701" s="188">
        <v>5.8</v>
      </c>
      <c r="E701" s="188">
        <v>5</v>
      </c>
      <c r="F701" s="188">
        <v>8</v>
      </c>
      <c r="G701" s="186">
        <v>106</v>
      </c>
    </row>
    <row r="702" spans="1:7">
      <c r="A702" s="415" t="s">
        <v>227</v>
      </c>
      <c r="B702" s="415"/>
      <c r="C702" s="191">
        <f>C701+C698+C692+C687+C678</f>
        <v>2480</v>
      </c>
      <c r="D702" s="192">
        <f>D701+D698+D692+D687+D678</f>
        <v>94.05</v>
      </c>
      <c r="E702" s="192">
        <f>E701+E698+E692+E687+E678</f>
        <v>74.47</v>
      </c>
      <c r="F702" s="192">
        <f>F701+F698+F692+F687+F678</f>
        <v>318.03000000000003</v>
      </c>
      <c r="G702" s="192">
        <f>G701+G698+G692+G687+G678</f>
        <v>2333.15</v>
      </c>
    </row>
    <row r="703" spans="1:7">
      <c r="A703" s="158"/>
      <c r="B703" s="159"/>
      <c r="C703" s="159"/>
      <c r="D703" s="159"/>
      <c r="E703" s="159"/>
      <c r="F703" s="159"/>
      <c r="G703" s="159"/>
    </row>
    <row r="704" spans="1:7">
      <c r="A704" s="418"/>
      <c r="B704" s="418"/>
      <c r="C704" s="418"/>
      <c r="D704" s="418"/>
      <c r="E704" s="418"/>
      <c r="F704" s="418"/>
      <c r="G704" s="418"/>
    </row>
    <row r="705" spans="1:1023">
      <c r="A705" s="160" t="s">
        <v>209</v>
      </c>
      <c r="B705" s="417" t="s">
        <v>241</v>
      </c>
      <c r="C705" s="417"/>
      <c r="D705" s="417"/>
      <c r="E705" s="418"/>
      <c r="F705" s="418"/>
      <c r="G705" s="418"/>
    </row>
    <row r="706" spans="1:1023" ht="16.95" customHeight="1">
      <c r="A706" s="160" t="s">
        <v>211</v>
      </c>
      <c r="B706" s="419">
        <v>3</v>
      </c>
      <c r="C706" s="419"/>
      <c r="D706" s="419"/>
      <c r="E706" s="161"/>
      <c r="F706" s="159"/>
      <c r="G706" s="159"/>
    </row>
    <row r="707" spans="1:1023" ht="15.6" customHeight="1">
      <c r="A707" s="420" t="s">
        <v>6</v>
      </c>
      <c r="B707" s="416" t="s">
        <v>7</v>
      </c>
      <c r="C707" s="416" t="s">
        <v>8</v>
      </c>
      <c r="D707" s="416" t="s">
        <v>10</v>
      </c>
      <c r="E707" s="416"/>
      <c r="F707" s="416"/>
      <c r="G707" s="416" t="s">
        <v>11</v>
      </c>
    </row>
    <row r="708" spans="1:1023">
      <c r="A708" s="420"/>
      <c r="B708" s="416"/>
      <c r="C708" s="416"/>
      <c r="D708" s="163" t="s">
        <v>12</v>
      </c>
      <c r="E708" s="163" t="s">
        <v>13</v>
      </c>
      <c r="F708" s="163" t="s">
        <v>14</v>
      </c>
      <c r="G708" s="416"/>
    </row>
    <row r="709" spans="1:1023">
      <c r="A709" s="164">
        <v>1</v>
      </c>
      <c r="B709" s="164">
        <v>2</v>
      </c>
      <c r="C709" s="164">
        <v>3</v>
      </c>
      <c r="D709" s="164">
        <v>4</v>
      </c>
      <c r="E709" s="164">
        <v>5</v>
      </c>
      <c r="F709" s="164">
        <v>6</v>
      </c>
      <c r="G709" s="164">
        <v>7</v>
      </c>
    </row>
    <row r="710" spans="1:1023">
      <c r="A710" s="415" t="s">
        <v>212</v>
      </c>
      <c r="B710" s="415"/>
      <c r="C710" s="415"/>
      <c r="D710" s="415"/>
      <c r="E710" s="415"/>
      <c r="F710" s="415"/>
      <c r="G710" s="415"/>
    </row>
    <row r="711" spans="1:1023">
      <c r="A711" s="173">
        <v>488</v>
      </c>
      <c r="B711" s="184" t="s">
        <v>50</v>
      </c>
      <c r="C711" s="173">
        <v>130</v>
      </c>
      <c r="D711" s="174">
        <v>15.45</v>
      </c>
      <c r="E711" s="174">
        <v>15.72</v>
      </c>
      <c r="F711" s="174">
        <v>2.73</v>
      </c>
      <c r="G711" s="185">
        <v>215.2</v>
      </c>
    </row>
    <row r="712" spans="1:1023" ht="29.1" customHeight="1">
      <c r="A712" s="173">
        <v>71</v>
      </c>
      <c r="B712" s="184" t="s">
        <v>52</v>
      </c>
      <c r="C712" s="173">
        <v>40</v>
      </c>
      <c r="D712" s="174">
        <v>1.24</v>
      </c>
      <c r="E712" s="174">
        <v>0.08</v>
      </c>
      <c r="F712" s="185">
        <v>2.6</v>
      </c>
      <c r="G712" s="173">
        <v>16</v>
      </c>
      <c r="H712" s="202"/>
      <c r="I712" s="202"/>
      <c r="J712" s="202"/>
      <c r="K712" s="202"/>
      <c r="L712" s="202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  <c r="AA712" s="202"/>
      <c r="AB712" s="202"/>
      <c r="AC712" s="202"/>
      <c r="AD712" s="202"/>
      <c r="AE712" s="202"/>
      <c r="AF712" s="202"/>
      <c r="AG712" s="202"/>
      <c r="AH712" s="202"/>
      <c r="AI712" s="202"/>
      <c r="AJ712" s="202"/>
      <c r="AK712" s="202"/>
      <c r="AL712" s="202"/>
      <c r="AM712" s="202"/>
      <c r="AN712" s="202"/>
      <c r="AO712" s="202"/>
      <c r="AP712" s="202"/>
      <c r="AQ712" s="202"/>
      <c r="AR712" s="202"/>
      <c r="AS712" s="202"/>
      <c r="AT712" s="202"/>
      <c r="AU712" s="202"/>
      <c r="AV712" s="202"/>
      <c r="AW712" s="202"/>
      <c r="AX712" s="202"/>
      <c r="AY712" s="202"/>
      <c r="AZ712" s="202"/>
      <c r="BA712" s="202"/>
      <c r="BB712" s="202"/>
      <c r="BC712" s="202"/>
      <c r="BD712" s="202"/>
      <c r="BE712" s="202"/>
      <c r="BF712" s="202"/>
      <c r="BG712" s="202"/>
      <c r="BH712" s="202"/>
      <c r="BI712" s="202"/>
      <c r="BJ712" s="202"/>
      <c r="BK712" s="202"/>
      <c r="BL712" s="202"/>
      <c r="BM712" s="202"/>
      <c r="BN712" s="202"/>
      <c r="BO712" s="202"/>
      <c r="BP712" s="202"/>
      <c r="BQ712" s="202"/>
      <c r="BR712" s="202"/>
      <c r="BS712" s="202"/>
      <c r="BT712" s="202"/>
      <c r="BU712" s="202"/>
      <c r="BV712" s="202"/>
      <c r="BW712" s="202"/>
      <c r="BX712" s="202"/>
      <c r="BY712" s="202"/>
      <c r="BZ712" s="202"/>
      <c r="CA712" s="202"/>
      <c r="CB712" s="202"/>
      <c r="CC712" s="202"/>
      <c r="CD712" s="202"/>
      <c r="CE712" s="202"/>
      <c r="CF712" s="202"/>
      <c r="CG712" s="202"/>
      <c r="CH712" s="202"/>
      <c r="CI712" s="202"/>
      <c r="CJ712" s="202"/>
      <c r="CK712" s="202"/>
      <c r="CL712" s="202"/>
      <c r="CM712" s="202"/>
      <c r="CN712" s="202"/>
      <c r="CO712" s="202"/>
      <c r="CP712" s="202"/>
      <c r="CQ712" s="202"/>
      <c r="CR712" s="202"/>
      <c r="CS712" s="202"/>
      <c r="CT712" s="202"/>
      <c r="CU712" s="202"/>
      <c r="CV712" s="202"/>
      <c r="CW712" s="202"/>
      <c r="CX712" s="202"/>
      <c r="CY712" s="202"/>
      <c r="CZ712" s="202"/>
      <c r="DA712" s="202"/>
      <c r="DB712" s="202"/>
      <c r="DC712" s="202"/>
      <c r="DD712" s="202"/>
      <c r="DE712" s="202"/>
      <c r="DF712" s="202"/>
      <c r="DG712" s="202"/>
      <c r="DH712" s="202"/>
      <c r="DI712" s="202"/>
      <c r="DJ712" s="202"/>
      <c r="DK712" s="202"/>
      <c r="DL712" s="202"/>
      <c r="DM712" s="202"/>
      <c r="DN712" s="202"/>
      <c r="DO712" s="202"/>
      <c r="DP712" s="202"/>
      <c r="DQ712" s="202"/>
      <c r="DR712" s="202"/>
      <c r="DS712" s="202"/>
      <c r="DT712" s="202"/>
      <c r="DU712" s="202"/>
      <c r="DV712" s="202"/>
      <c r="DW712" s="202"/>
      <c r="DX712" s="202"/>
      <c r="DY712" s="202"/>
      <c r="DZ712" s="202"/>
      <c r="EA712" s="202"/>
      <c r="EB712" s="202"/>
      <c r="EC712" s="202"/>
      <c r="ED712" s="202"/>
      <c r="EE712" s="202"/>
      <c r="EF712" s="202"/>
      <c r="EG712" s="202"/>
      <c r="EH712" s="202"/>
      <c r="EI712" s="202"/>
      <c r="EJ712" s="202"/>
      <c r="EK712" s="202"/>
      <c r="EL712" s="202"/>
      <c r="EM712" s="202"/>
      <c r="EN712" s="202"/>
      <c r="EO712" s="202"/>
      <c r="EP712" s="202"/>
      <c r="EQ712" s="202"/>
      <c r="ER712" s="202"/>
      <c r="ES712" s="202"/>
      <c r="ET712" s="202"/>
      <c r="EU712" s="202"/>
      <c r="EV712" s="202"/>
      <c r="EW712" s="202"/>
      <c r="EX712" s="202"/>
      <c r="EY712" s="202"/>
      <c r="EZ712" s="202"/>
      <c r="FA712" s="202"/>
      <c r="FB712" s="202"/>
      <c r="FC712" s="202"/>
      <c r="FD712" s="202"/>
      <c r="FE712" s="202"/>
      <c r="FF712" s="202"/>
      <c r="FG712" s="202"/>
      <c r="FH712" s="202"/>
      <c r="FI712" s="202"/>
      <c r="FJ712" s="202"/>
      <c r="FK712" s="202"/>
      <c r="FL712" s="202"/>
      <c r="FM712" s="202"/>
      <c r="FN712" s="202"/>
      <c r="FO712" s="202"/>
      <c r="FP712" s="202"/>
      <c r="FQ712" s="202"/>
      <c r="FR712" s="202"/>
      <c r="FS712" s="202"/>
      <c r="FT712" s="202"/>
      <c r="FU712" s="202"/>
      <c r="FV712" s="202"/>
      <c r="FW712" s="202"/>
      <c r="FX712" s="202"/>
      <c r="FY712" s="202"/>
      <c r="FZ712" s="202"/>
      <c r="GA712" s="202"/>
      <c r="GB712" s="202"/>
      <c r="GC712" s="202"/>
      <c r="GD712" s="202"/>
      <c r="GE712" s="202"/>
      <c r="GF712" s="202"/>
      <c r="GG712" s="202"/>
      <c r="GH712" s="202"/>
      <c r="GI712" s="202"/>
      <c r="GJ712" s="202"/>
      <c r="GK712" s="202"/>
      <c r="GL712" s="202"/>
      <c r="GM712" s="202"/>
      <c r="GN712" s="202"/>
      <c r="GO712" s="202"/>
      <c r="GP712" s="202"/>
      <c r="GQ712" s="202"/>
      <c r="GR712" s="202"/>
      <c r="GS712" s="202"/>
      <c r="GT712" s="202"/>
      <c r="GU712" s="202"/>
      <c r="GV712" s="202"/>
      <c r="GW712" s="202"/>
      <c r="GX712" s="202"/>
      <c r="GY712" s="202"/>
      <c r="GZ712" s="202"/>
      <c r="HA712" s="202"/>
      <c r="HB712" s="202"/>
      <c r="HC712" s="202"/>
      <c r="HD712" s="202"/>
      <c r="HE712" s="202"/>
      <c r="HF712" s="202"/>
      <c r="HG712" s="202"/>
      <c r="HH712" s="202"/>
      <c r="HI712" s="202"/>
      <c r="HJ712" s="202"/>
      <c r="HK712" s="202"/>
      <c r="HL712" s="202"/>
      <c r="HM712" s="202"/>
      <c r="HN712" s="202"/>
      <c r="HO712" s="202"/>
      <c r="HP712" s="202"/>
      <c r="HQ712" s="202"/>
      <c r="HR712" s="202"/>
      <c r="HS712" s="202"/>
      <c r="HT712" s="202"/>
      <c r="HU712" s="202"/>
      <c r="HV712" s="202"/>
      <c r="HW712" s="202"/>
      <c r="HX712" s="202"/>
      <c r="HY712" s="202"/>
      <c r="HZ712" s="202"/>
      <c r="IA712" s="202"/>
      <c r="IB712" s="202"/>
      <c r="IC712" s="202"/>
      <c r="ID712" s="202"/>
      <c r="IE712" s="202"/>
      <c r="IF712" s="202"/>
      <c r="IG712" s="202"/>
      <c r="IH712" s="202"/>
      <c r="II712" s="202"/>
      <c r="IJ712" s="202"/>
      <c r="IK712" s="202"/>
      <c r="IL712" s="202"/>
      <c r="IM712" s="202"/>
      <c r="IN712" s="202"/>
      <c r="IO712" s="202"/>
      <c r="IP712" s="202"/>
      <c r="IQ712" s="202"/>
      <c r="IR712" s="202"/>
      <c r="IS712" s="202"/>
      <c r="IT712" s="202"/>
      <c r="IU712" s="202"/>
      <c r="IV712" s="202"/>
      <c r="IW712" s="202"/>
      <c r="IX712" s="202"/>
      <c r="IY712" s="202"/>
      <c r="IZ712" s="202"/>
      <c r="JA712" s="202"/>
      <c r="JB712" s="202"/>
      <c r="JC712" s="202"/>
      <c r="JD712" s="202"/>
      <c r="JE712" s="202"/>
      <c r="JF712" s="202"/>
      <c r="JG712" s="202"/>
      <c r="JH712" s="202"/>
      <c r="JI712" s="202"/>
      <c r="JJ712" s="202"/>
      <c r="JK712" s="202"/>
      <c r="JL712" s="202"/>
      <c r="JM712" s="202"/>
      <c r="JN712" s="202"/>
      <c r="JO712" s="202"/>
      <c r="JP712" s="202"/>
      <c r="JQ712" s="202"/>
      <c r="JR712" s="202"/>
      <c r="JS712" s="202"/>
      <c r="JT712" s="202"/>
      <c r="JU712" s="202"/>
      <c r="JV712" s="202"/>
      <c r="JW712" s="202"/>
      <c r="JX712" s="202"/>
      <c r="JY712" s="202"/>
      <c r="JZ712" s="202"/>
      <c r="KA712" s="202"/>
      <c r="KB712" s="202"/>
      <c r="KC712" s="202"/>
      <c r="KD712" s="202"/>
      <c r="KE712" s="202"/>
      <c r="KF712" s="202"/>
      <c r="KG712" s="202"/>
      <c r="KH712" s="202"/>
      <c r="KI712" s="202"/>
      <c r="KJ712" s="202"/>
      <c r="KK712" s="202"/>
      <c r="KL712" s="202"/>
      <c r="KM712" s="202"/>
      <c r="KN712" s="202"/>
      <c r="KO712" s="202"/>
      <c r="KP712" s="202"/>
      <c r="KQ712" s="202"/>
      <c r="KR712" s="202"/>
      <c r="KS712" s="202"/>
      <c r="KT712" s="202"/>
      <c r="KU712" s="202"/>
      <c r="KV712" s="202"/>
      <c r="KW712" s="202"/>
      <c r="KX712" s="202"/>
      <c r="KY712" s="202"/>
      <c r="KZ712" s="202"/>
      <c r="LA712" s="202"/>
      <c r="LB712" s="202"/>
      <c r="LC712" s="202"/>
      <c r="LD712" s="202"/>
      <c r="LE712" s="202"/>
      <c r="LF712" s="202"/>
      <c r="LG712" s="202"/>
      <c r="LH712" s="202"/>
      <c r="LI712" s="202"/>
      <c r="LJ712" s="202"/>
      <c r="LK712" s="202"/>
      <c r="LL712" s="202"/>
      <c r="LM712" s="202"/>
      <c r="LN712" s="202"/>
      <c r="LO712" s="202"/>
      <c r="LP712" s="202"/>
      <c r="LQ712" s="202"/>
      <c r="LR712" s="202"/>
      <c r="LS712" s="202"/>
      <c r="LT712" s="202"/>
      <c r="LU712" s="202"/>
      <c r="LV712" s="202"/>
      <c r="LW712" s="202"/>
      <c r="LX712" s="202"/>
      <c r="LY712" s="202"/>
      <c r="LZ712" s="202"/>
      <c r="MA712" s="202"/>
      <c r="MB712" s="202"/>
      <c r="MC712" s="202"/>
      <c r="MD712" s="202"/>
      <c r="ME712" s="202"/>
      <c r="MF712" s="202"/>
      <c r="MG712" s="202"/>
      <c r="MH712" s="202"/>
      <c r="MI712" s="202"/>
      <c r="MJ712" s="202"/>
      <c r="MK712" s="202"/>
      <c r="ML712" s="202"/>
      <c r="MM712" s="202"/>
      <c r="MN712" s="202"/>
      <c r="MO712" s="202"/>
      <c r="MP712" s="202"/>
      <c r="MQ712" s="202"/>
      <c r="MR712" s="202"/>
      <c r="MS712" s="202"/>
      <c r="MT712" s="202"/>
      <c r="MU712" s="202"/>
      <c r="MV712" s="202"/>
      <c r="MW712" s="202"/>
      <c r="MX712" s="202"/>
      <c r="MY712" s="202"/>
      <c r="MZ712" s="202"/>
      <c r="NA712" s="202"/>
      <c r="NB712" s="202"/>
      <c r="NC712" s="202"/>
      <c r="ND712" s="202"/>
      <c r="NE712" s="202"/>
      <c r="NF712" s="202"/>
      <c r="NG712" s="202"/>
      <c r="NH712" s="202"/>
      <c r="NI712" s="202"/>
      <c r="NJ712" s="202"/>
      <c r="NK712" s="202"/>
      <c r="NL712" s="202"/>
      <c r="NM712" s="202"/>
      <c r="NN712" s="202"/>
      <c r="NO712" s="202"/>
      <c r="NP712" s="202"/>
      <c r="NQ712" s="202"/>
      <c r="NR712" s="202"/>
      <c r="NS712" s="202"/>
      <c r="NT712" s="202"/>
      <c r="NU712" s="202"/>
      <c r="NV712" s="202"/>
      <c r="NW712" s="202"/>
      <c r="NX712" s="202"/>
      <c r="NY712" s="202"/>
      <c r="NZ712" s="202"/>
      <c r="OA712" s="202"/>
      <c r="OB712" s="202"/>
      <c r="OC712" s="202"/>
      <c r="OD712" s="202"/>
      <c r="OE712" s="202"/>
      <c r="OF712" s="202"/>
      <c r="OG712" s="202"/>
      <c r="OH712" s="202"/>
      <c r="OI712" s="202"/>
      <c r="OJ712" s="202"/>
      <c r="OK712" s="202"/>
      <c r="OL712" s="202"/>
      <c r="OM712" s="202"/>
      <c r="ON712" s="202"/>
      <c r="OO712" s="202"/>
      <c r="OP712" s="202"/>
      <c r="OQ712" s="202"/>
      <c r="OR712" s="202"/>
      <c r="OS712" s="202"/>
      <c r="OT712" s="202"/>
      <c r="OU712" s="202"/>
      <c r="OV712" s="202"/>
      <c r="OW712" s="202"/>
      <c r="OX712" s="202"/>
      <c r="OY712" s="202"/>
      <c r="OZ712" s="202"/>
      <c r="PA712" s="202"/>
      <c r="PB712" s="202"/>
      <c r="PC712" s="202"/>
      <c r="PD712" s="202"/>
      <c r="PE712" s="202"/>
      <c r="PF712" s="202"/>
      <c r="PG712" s="202"/>
      <c r="PH712" s="202"/>
      <c r="PI712" s="202"/>
      <c r="PJ712" s="202"/>
      <c r="PK712" s="202"/>
      <c r="PL712" s="202"/>
      <c r="PM712" s="202"/>
      <c r="PN712" s="202"/>
      <c r="PO712" s="202"/>
      <c r="PP712" s="202"/>
      <c r="PQ712" s="202"/>
      <c r="PR712" s="202"/>
      <c r="PS712" s="202"/>
      <c r="PT712" s="202"/>
      <c r="PU712" s="202"/>
      <c r="PV712" s="202"/>
      <c r="PW712" s="202"/>
      <c r="PX712" s="202"/>
      <c r="PY712" s="202"/>
      <c r="PZ712" s="202"/>
      <c r="QA712" s="202"/>
      <c r="QB712" s="202"/>
      <c r="QC712" s="202"/>
      <c r="QD712" s="202"/>
      <c r="QE712" s="202"/>
      <c r="QF712" s="202"/>
      <c r="QG712" s="202"/>
      <c r="QH712" s="202"/>
      <c r="QI712" s="202"/>
      <c r="QJ712" s="202"/>
      <c r="QK712" s="202"/>
      <c r="QL712" s="202"/>
      <c r="QM712" s="202"/>
      <c r="QN712" s="202"/>
      <c r="QO712" s="202"/>
      <c r="QP712" s="202"/>
      <c r="QQ712" s="202"/>
      <c r="QR712" s="202"/>
      <c r="QS712" s="202"/>
      <c r="QT712" s="202"/>
      <c r="QU712" s="202"/>
      <c r="QV712" s="202"/>
      <c r="QW712" s="202"/>
      <c r="QX712" s="202"/>
      <c r="QY712" s="202"/>
      <c r="QZ712" s="202"/>
      <c r="RA712" s="202"/>
      <c r="RB712" s="202"/>
      <c r="RC712" s="202"/>
      <c r="RD712" s="202"/>
      <c r="RE712" s="202"/>
      <c r="RF712" s="202"/>
      <c r="RG712" s="202"/>
      <c r="RH712" s="202"/>
      <c r="RI712" s="202"/>
      <c r="RJ712" s="202"/>
      <c r="RK712" s="202"/>
      <c r="RL712" s="202"/>
      <c r="RM712" s="202"/>
      <c r="RN712" s="202"/>
      <c r="RO712" s="202"/>
      <c r="RP712" s="202"/>
      <c r="RQ712" s="202"/>
      <c r="RR712" s="202"/>
      <c r="RS712" s="202"/>
      <c r="RT712" s="202"/>
      <c r="RU712" s="202"/>
      <c r="RV712" s="202"/>
      <c r="RW712" s="202"/>
      <c r="RX712" s="202"/>
      <c r="RY712" s="202"/>
      <c r="RZ712" s="202"/>
      <c r="SA712" s="202"/>
      <c r="SB712" s="202"/>
      <c r="SC712" s="202"/>
      <c r="SD712" s="202"/>
      <c r="SE712" s="202"/>
      <c r="SF712" s="202"/>
      <c r="SG712" s="202"/>
      <c r="SH712" s="202"/>
      <c r="SI712" s="202"/>
      <c r="SJ712" s="202"/>
      <c r="SK712" s="202"/>
      <c r="SL712" s="202"/>
      <c r="SM712" s="202"/>
      <c r="SN712" s="202"/>
      <c r="SO712" s="202"/>
      <c r="SP712" s="202"/>
      <c r="SQ712" s="202"/>
      <c r="SR712" s="202"/>
      <c r="SS712" s="202"/>
      <c r="ST712" s="202"/>
      <c r="SU712" s="202"/>
      <c r="SV712" s="202"/>
      <c r="SW712" s="202"/>
      <c r="SX712" s="202"/>
      <c r="SY712" s="202"/>
      <c r="SZ712" s="202"/>
      <c r="TA712" s="202"/>
      <c r="TB712" s="202"/>
      <c r="TC712" s="202"/>
      <c r="TD712" s="202"/>
      <c r="TE712" s="202"/>
      <c r="TF712" s="202"/>
      <c r="TG712" s="202"/>
      <c r="TH712" s="202"/>
      <c r="TI712" s="202"/>
      <c r="TJ712" s="202"/>
      <c r="TK712" s="202"/>
      <c r="TL712" s="202"/>
      <c r="TM712" s="202"/>
      <c r="TN712" s="202"/>
      <c r="TO712" s="202"/>
      <c r="TP712" s="202"/>
      <c r="TQ712" s="202"/>
      <c r="TR712" s="202"/>
      <c r="TS712" s="202"/>
      <c r="TT712" s="202"/>
      <c r="TU712" s="202"/>
      <c r="TV712" s="202"/>
      <c r="TW712" s="202"/>
      <c r="TX712" s="202"/>
      <c r="TY712" s="202"/>
      <c r="TZ712" s="202"/>
      <c r="UA712" s="202"/>
      <c r="UB712" s="202"/>
      <c r="UC712" s="202"/>
      <c r="UD712" s="202"/>
      <c r="UE712" s="202"/>
      <c r="UF712" s="202"/>
      <c r="UG712" s="202"/>
      <c r="UH712" s="202"/>
      <c r="UI712" s="202"/>
      <c r="UJ712" s="202"/>
      <c r="UK712" s="202"/>
      <c r="UL712" s="202"/>
      <c r="UM712" s="202"/>
      <c r="UN712" s="202"/>
      <c r="UO712" s="202"/>
      <c r="UP712" s="202"/>
      <c r="UQ712" s="202"/>
      <c r="UR712" s="202"/>
      <c r="US712" s="202"/>
      <c r="UT712" s="202"/>
      <c r="UU712" s="202"/>
      <c r="UV712" s="202"/>
      <c r="UW712" s="202"/>
      <c r="UX712" s="202"/>
      <c r="UY712" s="202"/>
      <c r="UZ712" s="202"/>
      <c r="VA712" s="202"/>
      <c r="VB712" s="202"/>
      <c r="VC712" s="202"/>
      <c r="VD712" s="202"/>
      <c r="VE712" s="202"/>
      <c r="VF712" s="202"/>
      <c r="VG712" s="202"/>
      <c r="VH712" s="202"/>
      <c r="VI712" s="202"/>
      <c r="VJ712" s="202"/>
      <c r="VK712" s="202"/>
      <c r="VL712" s="202"/>
      <c r="VM712" s="202"/>
      <c r="VN712" s="202"/>
      <c r="VO712" s="202"/>
      <c r="VP712" s="202"/>
      <c r="VQ712" s="202"/>
      <c r="VR712" s="202"/>
      <c r="VS712" s="202"/>
      <c r="VT712" s="202"/>
      <c r="VU712" s="202"/>
      <c r="VV712" s="202"/>
      <c r="VW712" s="202"/>
      <c r="VX712" s="202"/>
      <c r="VY712" s="202"/>
      <c r="VZ712" s="202"/>
      <c r="WA712" s="202"/>
      <c r="WB712" s="202"/>
      <c r="WC712" s="202"/>
      <c r="WD712" s="202"/>
      <c r="WE712" s="202"/>
      <c r="WF712" s="202"/>
      <c r="WG712" s="202"/>
      <c r="WH712" s="202"/>
      <c r="WI712" s="202"/>
      <c r="WJ712" s="202"/>
      <c r="WK712" s="202"/>
      <c r="WL712" s="202"/>
      <c r="WM712" s="202"/>
      <c r="WN712" s="202"/>
      <c r="WO712" s="202"/>
      <c r="WP712" s="202"/>
      <c r="WQ712" s="202"/>
      <c r="WR712" s="202"/>
      <c r="WS712" s="202"/>
      <c r="WT712" s="202"/>
      <c r="WU712" s="202"/>
      <c r="WV712" s="202"/>
      <c r="WW712" s="202"/>
      <c r="WX712" s="202"/>
      <c r="WY712" s="202"/>
      <c r="WZ712" s="202"/>
      <c r="XA712" s="202"/>
      <c r="XB712" s="202"/>
      <c r="XC712" s="202"/>
      <c r="XD712" s="202"/>
      <c r="XE712" s="202"/>
      <c r="XF712" s="202"/>
      <c r="XG712" s="202"/>
      <c r="XH712" s="202"/>
      <c r="XI712" s="202"/>
      <c r="XJ712" s="202"/>
      <c r="XK712" s="202"/>
      <c r="XL712" s="202"/>
      <c r="XM712" s="202"/>
      <c r="XN712" s="202"/>
      <c r="XO712" s="202"/>
      <c r="XP712" s="202"/>
      <c r="XQ712" s="202"/>
      <c r="XR712" s="202"/>
      <c r="XS712" s="202"/>
      <c r="XT712" s="202"/>
      <c r="XU712" s="202"/>
      <c r="XV712" s="202"/>
      <c r="XW712" s="202"/>
      <c r="XX712" s="202"/>
      <c r="XY712" s="202"/>
      <c r="XZ712" s="202"/>
      <c r="YA712" s="202"/>
      <c r="YB712" s="202"/>
      <c r="YC712" s="202"/>
      <c r="YD712" s="202"/>
      <c r="YE712" s="202"/>
      <c r="YF712" s="202"/>
      <c r="YG712" s="202"/>
      <c r="YH712" s="202"/>
      <c r="YI712" s="202"/>
      <c r="YJ712" s="202"/>
      <c r="YK712" s="202"/>
      <c r="YL712" s="202"/>
      <c r="YM712" s="202"/>
      <c r="YN712" s="202"/>
      <c r="YO712" s="202"/>
      <c r="YP712" s="202"/>
      <c r="YQ712" s="202"/>
      <c r="YR712" s="202"/>
      <c r="YS712" s="202"/>
      <c r="YT712" s="202"/>
      <c r="YU712" s="202"/>
      <c r="YV712" s="202"/>
      <c r="YW712" s="202"/>
      <c r="YX712" s="202"/>
      <c r="YY712" s="202"/>
      <c r="YZ712" s="202"/>
      <c r="ZA712" s="202"/>
      <c r="ZB712" s="202"/>
      <c r="ZC712" s="202"/>
      <c r="ZD712" s="202"/>
      <c r="ZE712" s="202"/>
      <c r="ZF712" s="202"/>
      <c r="ZG712" s="202"/>
      <c r="ZH712" s="202"/>
      <c r="ZI712" s="202"/>
      <c r="ZJ712" s="202"/>
      <c r="ZK712" s="202"/>
      <c r="ZL712" s="202"/>
      <c r="ZM712" s="202"/>
      <c r="ZN712" s="202"/>
      <c r="ZO712" s="202"/>
      <c r="ZP712" s="202"/>
      <c r="ZQ712" s="202"/>
      <c r="ZR712" s="202"/>
      <c r="ZS712" s="202"/>
      <c r="ZT712" s="202"/>
      <c r="ZU712" s="202"/>
      <c r="ZV712" s="202"/>
      <c r="ZW712" s="202"/>
      <c r="ZX712" s="202"/>
      <c r="ZY712" s="202"/>
      <c r="ZZ712" s="202"/>
      <c r="AAA712" s="202"/>
      <c r="AAB712" s="202"/>
      <c r="AAC712" s="202"/>
      <c r="AAD712" s="202"/>
      <c r="AAE712" s="202"/>
      <c r="AAF712" s="202"/>
      <c r="AAG712" s="202"/>
      <c r="AAH712" s="202"/>
      <c r="AAI712" s="202"/>
      <c r="AAJ712" s="202"/>
      <c r="AAK712" s="202"/>
      <c r="AAL712" s="202"/>
      <c r="AAM712" s="202"/>
      <c r="AAN712" s="202"/>
      <c r="AAO712" s="202"/>
      <c r="AAP712" s="202"/>
      <c r="AAQ712" s="202"/>
      <c r="AAR712" s="202"/>
      <c r="AAS712" s="202"/>
      <c r="AAT712" s="202"/>
      <c r="AAU712" s="202"/>
      <c r="AAV712" s="202"/>
      <c r="AAW712" s="202"/>
      <c r="AAX712" s="202"/>
      <c r="AAY712" s="202"/>
      <c r="AAZ712" s="202"/>
      <c r="ABA712" s="202"/>
      <c r="ABB712" s="202"/>
      <c r="ABC712" s="202"/>
      <c r="ABD712" s="202"/>
      <c r="ABE712" s="202"/>
      <c r="ABF712" s="202"/>
      <c r="ABG712" s="202"/>
      <c r="ABH712" s="202"/>
      <c r="ABI712" s="202"/>
      <c r="ABJ712" s="202"/>
      <c r="ABK712" s="202"/>
      <c r="ABL712" s="202"/>
      <c r="ABM712" s="202"/>
      <c r="ABN712" s="202"/>
      <c r="ABO712" s="202"/>
      <c r="ABP712" s="202"/>
      <c r="ABQ712" s="202"/>
      <c r="ABR712" s="202"/>
      <c r="ABS712" s="202"/>
      <c r="ABT712" s="202"/>
      <c r="ABU712" s="202"/>
      <c r="ABV712" s="202"/>
      <c r="ABW712" s="202"/>
      <c r="ABX712" s="202"/>
      <c r="ABY712" s="202"/>
      <c r="ABZ712" s="202"/>
      <c r="ACA712" s="202"/>
      <c r="ACB712" s="202"/>
      <c r="ACC712" s="202"/>
      <c r="ACD712" s="202"/>
      <c r="ACE712" s="202"/>
      <c r="ACF712" s="202"/>
      <c r="ACG712" s="202"/>
      <c r="ACH712" s="202"/>
      <c r="ACI712" s="202"/>
      <c r="ACJ712" s="202"/>
      <c r="ACK712" s="202"/>
      <c r="ACL712" s="202"/>
      <c r="ACM712" s="202"/>
      <c r="ACN712" s="202"/>
      <c r="ACO712" s="202"/>
      <c r="ACP712" s="202"/>
      <c r="ACQ712" s="202"/>
      <c r="ACR712" s="202"/>
      <c r="ACS712" s="202"/>
      <c r="ACT712" s="202"/>
      <c r="ACU712" s="202"/>
      <c r="ACV712" s="202"/>
      <c r="ACW712" s="202"/>
      <c r="ACX712" s="202"/>
      <c r="ACY712" s="202"/>
      <c r="ACZ712" s="202"/>
      <c r="ADA712" s="202"/>
      <c r="ADB712" s="202"/>
      <c r="ADC712" s="202"/>
      <c r="ADD712" s="202"/>
      <c r="ADE712" s="202"/>
      <c r="ADF712" s="202"/>
      <c r="ADG712" s="202"/>
      <c r="ADH712" s="202"/>
      <c r="ADI712" s="202"/>
      <c r="ADJ712" s="202"/>
      <c r="ADK712" s="202"/>
      <c r="ADL712" s="202"/>
      <c r="ADM712" s="202"/>
      <c r="ADN712" s="202"/>
      <c r="ADO712" s="202"/>
      <c r="ADP712" s="202"/>
      <c r="ADQ712" s="202"/>
      <c r="ADR712" s="202"/>
      <c r="ADS712" s="202"/>
      <c r="ADT712" s="202"/>
      <c r="ADU712" s="202"/>
      <c r="ADV712" s="202"/>
      <c r="ADW712" s="202"/>
      <c r="ADX712" s="202"/>
      <c r="ADY712" s="202"/>
      <c r="ADZ712" s="202"/>
      <c r="AEA712" s="202"/>
      <c r="AEB712" s="202"/>
      <c r="AEC712" s="202"/>
      <c r="AED712" s="202"/>
      <c r="AEE712" s="202"/>
      <c r="AEF712" s="202"/>
      <c r="AEG712" s="202"/>
      <c r="AEH712" s="202"/>
      <c r="AEI712" s="202"/>
      <c r="AEJ712" s="202"/>
      <c r="AEK712" s="202"/>
      <c r="AEL712" s="202"/>
      <c r="AEM712" s="202"/>
      <c r="AEN712" s="202"/>
      <c r="AEO712" s="202"/>
      <c r="AEP712" s="202"/>
      <c r="AEQ712" s="202"/>
      <c r="AER712" s="202"/>
      <c r="AES712" s="202"/>
      <c r="AET712" s="202"/>
      <c r="AEU712" s="202"/>
      <c r="AEV712" s="202"/>
      <c r="AEW712" s="202"/>
      <c r="AEX712" s="202"/>
      <c r="AEY712" s="202"/>
      <c r="AEZ712" s="202"/>
      <c r="AFA712" s="202"/>
      <c r="AFB712" s="202"/>
      <c r="AFC712" s="202"/>
      <c r="AFD712" s="202"/>
      <c r="AFE712" s="202"/>
      <c r="AFF712" s="202"/>
      <c r="AFG712" s="202"/>
      <c r="AFH712" s="202"/>
      <c r="AFI712" s="202"/>
      <c r="AFJ712" s="202"/>
      <c r="AFK712" s="202"/>
      <c r="AFL712" s="202"/>
      <c r="AFM712" s="202"/>
      <c r="AFN712" s="202"/>
      <c r="AFO712" s="202"/>
      <c r="AFP712" s="202"/>
      <c r="AFQ712" s="202"/>
      <c r="AFR712" s="202"/>
      <c r="AFS712" s="202"/>
      <c r="AFT712" s="202"/>
      <c r="AFU712" s="202"/>
      <c r="AFV712" s="202"/>
      <c r="AFW712" s="202"/>
      <c r="AFX712" s="202"/>
      <c r="AFY712" s="202"/>
      <c r="AFZ712" s="202"/>
      <c r="AGA712" s="202"/>
      <c r="AGB712" s="202"/>
      <c r="AGC712" s="202"/>
      <c r="AGD712" s="202"/>
      <c r="AGE712" s="202"/>
      <c r="AGF712" s="202"/>
      <c r="AGG712" s="202"/>
      <c r="AGH712" s="202"/>
      <c r="AGI712" s="202"/>
      <c r="AGJ712" s="202"/>
      <c r="AGK712" s="202"/>
      <c r="AGL712" s="202"/>
      <c r="AGM712" s="202"/>
      <c r="AGN712" s="202"/>
      <c r="AGO712" s="202"/>
      <c r="AGP712" s="202"/>
      <c r="AGQ712" s="202"/>
      <c r="AGR712" s="202"/>
      <c r="AGS712" s="202"/>
      <c r="AGT712" s="202"/>
      <c r="AGU712" s="202"/>
      <c r="AGV712" s="202"/>
      <c r="AGW712" s="202"/>
      <c r="AGX712" s="202"/>
      <c r="AGY712" s="202"/>
      <c r="AGZ712" s="202"/>
      <c r="AHA712" s="202"/>
      <c r="AHB712" s="202"/>
      <c r="AHC712" s="202"/>
      <c r="AHD712" s="202"/>
      <c r="AHE712" s="202"/>
      <c r="AHF712" s="202"/>
      <c r="AHG712" s="202"/>
      <c r="AHH712" s="202"/>
      <c r="AHI712" s="202"/>
      <c r="AHJ712" s="202"/>
      <c r="AHK712" s="202"/>
      <c r="AHL712" s="202"/>
      <c r="AHM712" s="202"/>
      <c r="AHN712" s="202"/>
      <c r="AHO712" s="202"/>
      <c r="AHP712" s="202"/>
      <c r="AHQ712" s="202"/>
      <c r="AHR712" s="202"/>
      <c r="AHS712" s="202"/>
      <c r="AHT712" s="202"/>
      <c r="AHU712" s="202"/>
      <c r="AHV712" s="202"/>
      <c r="AHW712" s="202"/>
      <c r="AHX712" s="202"/>
      <c r="AHY712" s="202"/>
      <c r="AHZ712" s="202"/>
      <c r="AIA712" s="202"/>
      <c r="AIB712" s="202"/>
      <c r="AIC712" s="202"/>
      <c r="AID712" s="202"/>
      <c r="AIE712" s="202"/>
      <c r="AIF712" s="202"/>
      <c r="AIG712" s="202"/>
      <c r="AIH712" s="202"/>
      <c r="AII712" s="202"/>
      <c r="AIJ712" s="202"/>
      <c r="AIK712" s="202"/>
      <c r="AIL712" s="202"/>
      <c r="AIM712" s="202"/>
      <c r="AIN712" s="202"/>
      <c r="AIO712" s="202"/>
      <c r="AIP712" s="202"/>
      <c r="AIQ712" s="202"/>
      <c r="AIR712" s="202"/>
      <c r="AIS712" s="202"/>
      <c r="AIT712" s="202"/>
      <c r="AIU712" s="202"/>
      <c r="AIV712" s="202"/>
      <c r="AIW712" s="202"/>
      <c r="AIX712" s="202"/>
      <c r="AIY712" s="202"/>
      <c r="AIZ712" s="202"/>
      <c r="AJA712" s="202"/>
      <c r="AJB712" s="202"/>
      <c r="AJC712" s="202"/>
      <c r="AJD712" s="202"/>
      <c r="AJE712" s="202"/>
      <c r="AJF712" s="202"/>
      <c r="AJG712" s="202"/>
      <c r="AJH712" s="202"/>
      <c r="AJI712" s="202"/>
      <c r="AJJ712" s="202"/>
      <c r="AJK712" s="202"/>
      <c r="AJL712" s="202"/>
      <c r="AJM712" s="202"/>
      <c r="AJN712" s="202"/>
      <c r="AJO712" s="202"/>
      <c r="AJP712" s="202"/>
      <c r="AJQ712" s="202"/>
      <c r="AJR712" s="202"/>
      <c r="AJS712" s="202"/>
      <c r="AJT712" s="202"/>
      <c r="AJU712" s="202"/>
      <c r="AJV712" s="202"/>
      <c r="AJW712" s="202"/>
      <c r="AJX712" s="202"/>
      <c r="AJY712" s="202"/>
      <c r="AJZ712" s="202"/>
      <c r="AKA712" s="202"/>
      <c r="AKB712" s="202"/>
      <c r="AKC712" s="202"/>
      <c r="AKD712" s="202"/>
      <c r="AKE712" s="202"/>
      <c r="AKF712" s="202"/>
      <c r="AKG712" s="202"/>
      <c r="AKH712" s="202"/>
      <c r="AKI712" s="202"/>
      <c r="AKJ712" s="202"/>
      <c r="AKK712" s="202"/>
      <c r="AKL712" s="202"/>
      <c r="AKM712" s="202"/>
      <c r="AKN712" s="202"/>
      <c r="AKO712" s="202"/>
      <c r="AKP712" s="202"/>
      <c r="AKQ712" s="202"/>
      <c r="AKR712" s="202"/>
      <c r="AKS712" s="202"/>
      <c r="AKT712" s="202"/>
      <c r="AKU712" s="202"/>
      <c r="AKV712" s="202"/>
      <c r="AKW712" s="202"/>
      <c r="AKX712" s="202"/>
      <c r="AKY712" s="202"/>
      <c r="AKZ712" s="202"/>
      <c r="ALA712" s="202"/>
      <c r="ALB712" s="202"/>
      <c r="ALC712" s="202"/>
      <c r="ALD712" s="202"/>
      <c r="ALE712" s="202"/>
      <c r="ALF712" s="202"/>
      <c r="ALG712" s="202"/>
      <c r="ALH712" s="202"/>
      <c r="ALI712" s="202"/>
      <c r="ALJ712" s="202"/>
      <c r="ALK712" s="202"/>
      <c r="ALL712" s="202"/>
      <c r="ALM712" s="202"/>
      <c r="ALN712" s="202"/>
      <c r="ALO712" s="202"/>
      <c r="ALP712" s="202"/>
      <c r="ALQ712" s="202"/>
      <c r="ALR712" s="202"/>
      <c r="ALS712" s="202"/>
      <c r="ALT712" s="202"/>
      <c r="ALU712" s="202"/>
      <c r="ALV712" s="202"/>
      <c r="ALW712" s="202"/>
      <c r="ALX712" s="202"/>
      <c r="ALY712" s="202"/>
      <c r="ALZ712" s="202"/>
      <c r="AMA712" s="202"/>
      <c r="AMB712" s="202"/>
      <c r="AMC712" s="202"/>
      <c r="AMD712" s="202"/>
      <c r="AME712" s="202"/>
      <c r="AMF712" s="202"/>
      <c r="AMG712" s="202"/>
      <c r="AMH712" s="202"/>
      <c r="AMI712" s="202"/>
    </row>
    <row r="713" spans="1:1023" ht="26.85" customHeight="1">
      <c r="A713" s="173">
        <v>379</v>
      </c>
      <c r="B713" s="184" t="s">
        <v>54</v>
      </c>
      <c r="C713" s="173">
        <v>200</v>
      </c>
      <c r="D713" s="174">
        <v>3.23</v>
      </c>
      <c r="E713" s="174">
        <v>2.5099999999999998</v>
      </c>
      <c r="F713" s="174">
        <v>20.67</v>
      </c>
      <c r="G713" s="174">
        <v>118.89</v>
      </c>
    </row>
    <row r="714" spans="1:1023">
      <c r="A714" s="173"/>
      <c r="B714" s="184" t="s">
        <v>22</v>
      </c>
      <c r="C714" s="173">
        <v>70</v>
      </c>
      <c r="D714" s="174">
        <v>5.53</v>
      </c>
      <c r="E714" s="185">
        <v>0.7</v>
      </c>
      <c r="F714" s="174">
        <v>33.81</v>
      </c>
      <c r="G714" s="185">
        <v>164.5</v>
      </c>
    </row>
    <row r="715" spans="1:1023">
      <c r="A715" s="173">
        <v>338</v>
      </c>
      <c r="B715" s="184" t="s">
        <v>242</v>
      </c>
      <c r="C715" s="173">
        <v>100</v>
      </c>
      <c r="D715" s="185">
        <v>1.5</v>
      </c>
      <c r="E715" s="185">
        <v>0.5</v>
      </c>
      <c r="F715" s="173">
        <v>21</v>
      </c>
      <c r="G715" s="173">
        <v>96</v>
      </c>
    </row>
    <row r="716" spans="1:1023">
      <c r="A716" s="415" t="s">
        <v>25</v>
      </c>
      <c r="B716" s="415"/>
      <c r="C716" s="164">
        <v>540</v>
      </c>
      <c r="D716" s="174">
        <v>26.03</v>
      </c>
      <c r="E716" s="174">
        <v>19.47</v>
      </c>
      <c r="F716" s="174">
        <v>79.209999999999994</v>
      </c>
      <c r="G716" s="174">
        <v>600.19000000000005</v>
      </c>
    </row>
    <row r="717" spans="1:1023">
      <c r="A717" s="415" t="s">
        <v>214</v>
      </c>
      <c r="B717" s="415"/>
      <c r="C717" s="415"/>
      <c r="D717" s="415"/>
      <c r="E717" s="415"/>
      <c r="F717" s="415"/>
      <c r="G717" s="415"/>
    </row>
    <row r="718" spans="1:1023" ht="27.6" customHeight="1">
      <c r="A718" s="175" t="s">
        <v>158</v>
      </c>
      <c r="B718" s="176" t="s">
        <v>159</v>
      </c>
      <c r="C718" s="175">
        <v>60</v>
      </c>
      <c r="D718" s="177">
        <v>1.89</v>
      </c>
      <c r="E718" s="177">
        <v>3.74</v>
      </c>
      <c r="F718" s="177">
        <v>7.12</v>
      </c>
      <c r="G718" s="177">
        <v>69.97</v>
      </c>
    </row>
    <row r="719" spans="1:1023" ht="29.1" customHeight="1">
      <c r="A719" s="175" t="s">
        <v>121</v>
      </c>
      <c r="B719" s="176" t="s">
        <v>122</v>
      </c>
      <c r="C719" s="186">
        <v>205</v>
      </c>
      <c r="D719" s="188">
        <v>1.53</v>
      </c>
      <c r="E719" s="189">
        <v>4.9000000000000004</v>
      </c>
      <c r="F719" s="188">
        <v>7.94</v>
      </c>
      <c r="G719" s="188">
        <v>82.42</v>
      </c>
    </row>
    <row r="720" spans="1:1023">
      <c r="A720" s="175" t="s">
        <v>152</v>
      </c>
      <c r="B720" s="197" t="s">
        <v>153</v>
      </c>
      <c r="C720" s="204">
        <v>90</v>
      </c>
      <c r="D720" s="205">
        <v>13.8</v>
      </c>
      <c r="E720" s="205">
        <v>5.8</v>
      </c>
      <c r="F720" s="205">
        <v>3.64</v>
      </c>
      <c r="G720" s="205">
        <v>121.96</v>
      </c>
    </row>
    <row r="721" spans="1:7" ht="33.75" customHeight="1">
      <c r="A721" s="175" t="s">
        <v>154</v>
      </c>
      <c r="B721" s="197" t="s">
        <v>155</v>
      </c>
      <c r="C721" s="204">
        <v>155</v>
      </c>
      <c r="D721" s="205">
        <v>3.24</v>
      </c>
      <c r="E721" s="205">
        <v>6.82</v>
      </c>
      <c r="F721" s="205">
        <v>22.25</v>
      </c>
      <c r="G721" s="205">
        <v>163.78</v>
      </c>
    </row>
    <row r="722" spans="1:7">
      <c r="A722" s="175" t="s">
        <v>125</v>
      </c>
      <c r="B722" s="176" t="s">
        <v>143</v>
      </c>
      <c r="C722" s="186">
        <v>200</v>
      </c>
      <c r="D722" s="188">
        <v>0.16</v>
      </c>
      <c r="E722" s="188">
        <v>0.04</v>
      </c>
      <c r="F722" s="188">
        <v>15.42</v>
      </c>
      <c r="G722" s="189">
        <v>63.6</v>
      </c>
    </row>
    <row r="723" spans="1:7">
      <c r="A723" s="173"/>
      <c r="B723" s="184" t="s">
        <v>22</v>
      </c>
      <c r="C723" s="173">
        <v>50</v>
      </c>
      <c r="D723" s="174">
        <v>3.95</v>
      </c>
      <c r="E723" s="185">
        <v>0.5</v>
      </c>
      <c r="F723" s="174">
        <v>24.15</v>
      </c>
      <c r="G723" s="185">
        <v>117.5</v>
      </c>
    </row>
    <row r="724" spans="1:7">
      <c r="A724" s="173"/>
      <c r="B724" s="184" t="s">
        <v>127</v>
      </c>
      <c r="C724" s="173">
        <v>60</v>
      </c>
      <c r="D724" s="174">
        <v>3.96</v>
      </c>
      <c r="E724" s="174">
        <v>0.72</v>
      </c>
      <c r="F724" s="174">
        <v>23.79</v>
      </c>
      <c r="G724" s="185">
        <v>118.8</v>
      </c>
    </row>
    <row r="725" spans="1:7">
      <c r="A725" s="415" t="s">
        <v>128</v>
      </c>
      <c r="B725" s="415"/>
      <c r="C725" s="164">
        <f>SUM(C718:C724)</f>
        <v>820</v>
      </c>
      <c r="D725" s="174">
        <f>SUM(D718:D724)</f>
        <v>28.53</v>
      </c>
      <c r="E725" s="174">
        <v>23.6</v>
      </c>
      <c r="F725" s="174">
        <f>SUM(F718:F724)</f>
        <v>104.31</v>
      </c>
      <c r="G725" s="174">
        <f>SUM(G718:G724)</f>
        <v>738.03</v>
      </c>
    </row>
    <row r="726" spans="1:7">
      <c r="A726" s="415" t="s">
        <v>215</v>
      </c>
      <c r="B726" s="415"/>
      <c r="C726" s="415"/>
      <c r="D726" s="415"/>
      <c r="E726" s="415"/>
      <c r="F726" s="415"/>
      <c r="G726" s="415"/>
    </row>
    <row r="727" spans="1:7">
      <c r="A727" s="173">
        <v>446</v>
      </c>
      <c r="B727" s="184" t="s">
        <v>243</v>
      </c>
      <c r="C727" s="173">
        <v>75</v>
      </c>
      <c r="D727" s="174">
        <v>6.78</v>
      </c>
      <c r="E727" s="174">
        <v>13.52</v>
      </c>
      <c r="F727" s="185">
        <v>27.5</v>
      </c>
      <c r="G727" s="174">
        <v>259.74</v>
      </c>
    </row>
    <row r="728" spans="1:7">
      <c r="A728" s="173">
        <v>376</v>
      </c>
      <c r="B728" s="184" t="s">
        <v>32</v>
      </c>
      <c r="C728" s="173">
        <v>200</v>
      </c>
      <c r="D728" s="196"/>
      <c r="E728" s="196"/>
      <c r="F728" s="174">
        <v>11.09</v>
      </c>
      <c r="G728" s="174">
        <v>44.34</v>
      </c>
    </row>
    <row r="729" spans="1:7">
      <c r="A729" s="173">
        <v>338</v>
      </c>
      <c r="B729" s="184" t="s">
        <v>230</v>
      </c>
      <c r="C729" s="173">
        <v>100</v>
      </c>
      <c r="D729" s="185">
        <v>0.4</v>
      </c>
      <c r="E729" s="185">
        <v>0.4</v>
      </c>
      <c r="F729" s="185">
        <v>9.8000000000000007</v>
      </c>
      <c r="G729" s="173">
        <v>47</v>
      </c>
    </row>
    <row r="730" spans="1:7">
      <c r="A730" s="415" t="s">
        <v>218</v>
      </c>
      <c r="B730" s="415"/>
      <c r="C730" s="164">
        <v>375</v>
      </c>
      <c r="D730" s="174">
        <v>7.18</v>
      </c>
      <c r="E730" s="174">
        <v>13.92</v>
      </c>
      <c r="F730" s="174">
        <v>48.39</v>
      </c>
      <c r="G730" s="174">
        <v>351.08</v>
      </c>
    </row>
    <row r="731" spans="1:7">
      <c r="A731" s="414" t="s">
        <v>219</v>
      </c>
      <c r="B731" s="414"/>
      <c r="C731" s="414"/>
      <c r="D731" s="414"/>
      <c r="E731" s="414"/>
      <c r="F731" s="414"/>
      <c r="G731" s="414"/>
    </row>
    <row r="732" spans="1:7">
      <c r="A732" s="175">
        <v>67</v>
      </c>
      <c r="B732" s="176" t="s">
        <v>170</v>
      </c>
      <c r="C732" s="175">
        <v>60</v>
      </c>
      <c r="D732" s="177">
        <v>1.05</v>
      </c>
      <c r="E732" s="177">
        <v>5.12</v>
      </c>
      <c r="F732" s="177">
        <v>5.64</v>
      </c>
      <c r="G732" s="177">
        <v>73.319999999999993</v>
      </c>
    </row>
    <row r="733" spans="1:7" ht="31.2">
      <c r="A733" s="186">
        <v>294.01</v>
      </c>
      <c r="B733" s="187" t="s">
        <v>220</v>
      </c>
      <c r="C733" s="186">
        <v>110</v>
      </c>
      <c r="D733" s="188">
        <v>14.17</v>
      </c>
      <c r="E733" s="188">
        <v>13.72</v>
      </c>
      <c r="F733" s="188">
        <v>9.3000000000000007</v>
      </c>
      <c r="G733" s="188">
        <v>217.99</v>
      </c>
    </row>
    <row r="734" spans="1:7">
      <c r="A734" s="173">
        <v>171</v>
      </c>
      <c r="B734" s="184" t="s">
        <v>262</v>
      </c>
      <c r="C734" s="173">
        <v>150</v>
      </c>
      <c r="D734" s="174">
        <v>3.63</v>
      </c>
      <c r="E734" s="185">
        <v>0.4</v>
      </c>
      <c r="F734" s="174">
        <v>22.61</v>
      </c>
      <c r="G734" s="185">
        <v>75.900000000000006</v>
      </c>
    </row>
    <row r="735" spans="1:7">
      <c r="A735" s="186">
        <v>376.01</v>
      </c>
      <c r="B735" s="187" t="s">
        <v>232</v>
      </c>
      <c r="C735" s="186">
        <v>200</v>
      </c>
      <c r="D735" s="189">
        <v>0.2</v>
      </c>
      <c r="E735" s="188">
        <v>0.02</v>
      </c>
      <c r="F735" s="188">
        <v>11.05</v>
      </c>
      <c r="G735" s="188">
        <v>45.41</v>
      </c>
    </row>
    <row r="736" spans="1:7">
      <c r="A736" s="186"/>
      <c r="B736" s="187" t="s">
        <v>22</v>
      </c>
      <c r="C736" s="186">
        <v>20</v>
      </c>
      <c r="D736" s="188">
        <v>1.58</v>
      </c>
      <c r="E736" s="189">
        <v>0.2</v>
      </c>
      <c r="F736" s="188">
        <v>9.66</v>
      </c>
      <c r="G736" s="186">
        <v>47</v>
      </c>
    </row>
    <row r="737" spans="1:7">
      <c r="A737" s="414" t="s">
        <v>223</v>
      </c>
      <c r="B737" s="414"/>
      <c r="C737" s="190">
        <f>SUM(C732:C736)</f>
        <v>540</v>
      </c>
      <c r="D737" s="188">
        <f>SUM(D732:D736)</f>
        <v>20.630000000000003</v>
      </c>
      <c r="E737" s="188">
        <f>SUM(E732:E736)</f>
        <v>19.459999999999997</v>
      </c>
      <c r="F737" s="188">
        <f>SUM(F732:F736)</f>
        <v>58.259999999999991</v>
      </c>
      <c r="G737" s="188">
        <f>SUM(G732:G736)</f>
        <v>459.62</v>
      </c>
    </row>
    <row r="738" spans="1:7">
      <c r="A738" s="414" t="s">
        <v>224</v>
      </c>
      <c r="B738" s="414"/>
      <c r="C738" s="414"/>
      <c r="D738" s="414"/>
      <c r="E738" s="414"/>
      <c r="F738" s="414"/>
      <c r="G738" s="414"/>
    </row>
    <row r="739" spans="1:7">
      <c r="A739" s="186">
        <v>376.02</v>
      </c>
      <c r="B739" s="187" t="s">
        <v>236</v>
      </c>
      <c r="C739" s="186">
        <v>200</v>
      </c>
      <c r="D739" s="189">
        <v>5.8</v>
      </c>
      <c r="E739" s="186">
        <v>5</v>
      </c>
      <c r="F739" s="189">
        <v>9.6</v>
      </c>
      <c r="G739" s="186">
        <v>108</v>
      </c>
    </row>
    <row r="740" spans="1:7">
      <c r="A740" s="414" t="s">
        <v>226</v>
      </c>
      <c r="B740" s="414"/>
      <c r="C740" s="190">
        <v>200</v>
      </c>
      <c r="D740" s="188">
        <v>5.8</v>
      </c>
      <c r="E740" s="188">
        <v>5</v>
      </c>
      <c r="F740" s="188">
        <v>9.6</v>
      </c>
      <c r="G740" s="186">
        <v>108</v>
      </c>
    </row>
    <row r="741" spans="1:7">
      <c r="A741" s="415" t="s">
        <v>227</v>
      </c>
      <c r="B741" s="415"/>
      <c r="C741" s="191">
        <f>C740+C737+C730+C725+C716</f>
        <v>2475</v>
      </c>
      <c r="D741" s="192">
        <f>D740+D737+D730+D725+D716</f>
        <v>88.17</v>
      </c>
      <c r="E741" s="192">
        <f>E740+E737+E730+E725+E716</f>
        <v>81.449999999999989</v>
      </c>
      <c r="F741" s="192">
        <f>F740+F737+F730+F725+F716</f>
        <v>299.77</v>
      </c>
      <c r="G741" s="192">
        <f>G740+G737+G730+G725+G716</f>
        <v>2256.92</v>
      </c>
    </row>
    <row r="742" spans="1:7">
      <c r="A742" s="158"/>
      <c r="B742" s="159"/>
      <c r="C742" s="159"/>
      <c r="D742" s="159"/>
      <c r="E742" s="159"/>
      <c r="F742" s="159"/>
      <c r="G742" s="159"/>
    </row>
    <row r="743" spans="1:7">
      <c r="A743" s="418"/>
      <c r="B743" s="418"/>
      <c r="C743" s="418"/>
      <c r="D743" s="418"/>
      <c r="E743" s="418"/>
      <c r="F743" s="418"/>
      <c r="G743" s="418"/>
    </row>
    <row r="744" spans="1:7">
      <c r="A744" s="160" t="s">
        <v>209</v>
      </c>
      <c r="B744" s="417" t="s">
        <v>244</v>
      </c>
      <c r="C744" s="417"/>
      <c r="D744" s="417"/>
      <c r="E744" s="418"/>
      <c r="F744" s="418"/>
      <c r="G744" s="418"/>
    </row>
    <row r="745" spans="1:7" ht="16.95" customHeight="1">
      <c r="A745" s="160" t="s">
        <v>211</v>
      </c>
      <c r="B745" s="419">
        <v>3</v>
      </c>
      <c r="C745" s="419"/>
      <c r="D745" s="419"/>
      <c r="E745" s="161"/>
      <c r="F745" s="159"/>
      <c r="G745" s="159"/>
    </row>
    <row r="746" spans="1:7" ht="15.6" customHeight="1">
      <c r="A746" s="420" t="s">
        <v>6</v>
      </c>
      <c r="B746" s="416" t="s">
        <v>7</v>
      </c>
      <c r="C746" s="416" t="s">
        <v>8</v>
      </c>
      <c r="D746" s="416" t="s">
        <v>10</v>
      </c>
      <c r="E746" s="416"/>
      <c r="F746" s="416"/>
      <c r="G746" s="416" t="s">
        <v>11</v>
      </c>
    </row>
    <row r="747" spans="1:7" ht="30.6" customHeight="1">
      <c r="A747" s="420"/>
      <c r="B747" s="416"/>
      <c r="C747" s="416"/>
      <c r="D747" s="163" t="s">
        <v>12</v>
      </c>
      <c r="E747" s="163" t="s">
        <v>13</v>
      </c>
      <c r="F747" s="163" t="s">
        <v>14</v>
      </c>
      <c r="G747" s="416"/>
    </row>
    <row r="748" spans="1:7">
      <c r="A748" s="164">
        <v>1</v>
      </c>
      <c r="B748" s="164">
        <v>2</v>
      </c>
      <c r="C748" s="164">
        <v>3</v>
      </c>
      <c r="D748" s="164">
        <v>4</v>
      </c>
      <c r="E748" s="164">
        <v>5</v>
      </c>
      <c r="F748" s="164">
        <v>6</v>
      </c>
      <c r="G748" s="164">
        <v>7</v>
      </c>
    </row>
    <row r="749" spans="1:7">
      <c r="A749" s="415" t="s">
        <v>212</v>
      </c>
      <c r="B749" s="415"/>
      <c r="C749" s="415"/>
      <c r="D749" s="415"/>
      <c r="E749" s="415"/>
      <c r="F749" s="415"/>
      <c r="G749" s="415"/>
    </row>
    <row r="750" spans="1:7">
      <c r="A750" s="173">
        <v>15</v>
      </c>
      <c r="B750" s="184" t="s">
        <v>36</v>
      </c>
      <c r="C750" s="173">
        <v>15</v>
      </c>
      <c r="D750" s="185">
        <v>3.9</v>
      </c>
      <c r="E750" s="174">
        <v>3.92</v>
      </c>
      <c r="F750" s="196"/>
      <c r="G750" s="185">
        <v>51.6</v>
      </c>
    </row>
    <row r="751" spans="1:7">
      <c r="A751" s="173">
        <v>16</v>
      </c>
      <c r="B751" s="184" t="s">
        <v>75</v>
      </c>
      <c r="C751" s="173">
        <v>15</v>
      </c>
      <c r="D751" s="174">
        <v>1.94</v>
      </c>
      <c r="E751" s="174">
        <v>3.27</v>
      </c>
      <c r="F751" s="174">
        <v>0.28999999999999998</v>
      </c>
      <c r="G751" s="185">
        <v>38.4</v>
      </c>
    </row>
    <row r="752" spans="1:7" ht="27.6" customHeight="1">
      <c r="A752" s="173">
        <v>175.04</v>
      </c>
      <c r="B752" s="184" t="s">
        <v>64</v>
      </c>
      <c r="C752" s="173">
        <v>150</v>
      </c>
      <c r="D752" s="174">
        <v>3.69</v>
      </c>
      <c r="E752" s="174">
        <v>3.94</v>
      </c>
      <c r="F752" s="174">
        <v>23.29</v>
      </c>
      <c r="G752" s="174">
        <v>143.79</v>
      </c>
    </row>
    <row r="753" spans="1:7">
      <c r="A753" s="173">
        <v>378</v>
      </c>
      <c r="B753" s="184" t="s">
        <v>222</v>
      </c>
      <c r="C753" s="173">
        <v>200</v>
      </c>
      <c r="D753" s="174">
        <v>1.61</v>
      </c>
      <c r="E753" s="174">
        <v>1.39</v>
      </c>
      <c r="F753" s="174">
        <v>13.76</v>
      </c>
      <c r="G753" s="174">
        <v>74.34</v>
      </c>
    </row>
    <row r="754" spans="1:7">
      <c r="A754" s="173"/>
      <c r="B754" s="184" t="s">
        <v>22</v>
      </c>
      <c r="C754" s="173">
        <v>70</v>
      </c>
      <c r="D754" s="174">
        <v>5.53</v>
      </c>
      <c r="E754" s="185">
        <v>0.7</v>
      </c>
      <c r="F754" s="174">
        <v>33.81</v>
      </c>
      <c r="G754" s="185">
        <v>164.5</v>
      </c>
    </row>
    <row r="755" spans="1:7">
      <c r="A755" s="173">
        <v>338</v>
      </c>
      <c r="B755" s="184" t="s">
        <v>217</v>
      </c>
      <c r="C755" s="173">
        <v>100</v>
      </c>
      <c r="D755" s="185">
        <v>0.4</v>
      </c>
      <c r="E755" s="185">
        <v>0.3</v>
      </c>
      <c r="F755" s="185">
        <v>10.3</v>
      </c>
      <c r="G755" s="173">
        <v>47</v>
      </c>
    </row>
    <row r="756" spans="1:7">
      <c r="A756" s="415" t="s">
        <v>25</v>
      </c>
      <c r="B756" s="415"/>
      <c r="C756" s="164">
        <v>550</v>
      </c>
      <c r="D756" s="174">
        <v>17.07</v>
      </c>
      <c r="E756" s="174">
        <v>13.52</v>
      </c>
      <c r="F756" s="174">
        <v>81.45</v>
      </c>
      <c r="G756" s="174">
        <v>519.63</v>
      </c>
    </row>
    <row r="757" spans="1:7">
      <c r="A757" s="415" t="s">
        <v>214</v>
      </c>
      <c r="B757" s="415"/>
      <c r="C757" s="415"/>
      <c r="D757" s="415"/>
      <c r="E757" s="415"/>
      <c r="F757" s="415"/>
      <c r="G757" s="415"/>
    </row>
    <row r="758" spans="1:7" ht="30.6" customHeight="1">
      <c r="A758" s="173">
        <v>55</v>
      </c>
      <c r="B758" s="184" t="s">
        <v>150</v>
      </c>
      <c r="C758" s="173">
        <v>60</v>
      </c>
      <c r="D758" s="174">
        <v>0.75</v>
      </c>
      <c r="E758" s="174">
        <v>5.0599999999999996</v>
      </c>
      <c r="F758" s="174">
        <v>3.72</v>
      </c>
      <c r="G758" s="174">
        <v>63.85</v>
      </c>
    </row>
    <row r="759" spans="1:7" ht="26.85" customHeight="1">
      <c r="A759" s="173">
        <v>88</v>
      </c>
      <c r="B759" s="184" t="s">
        <v>161</v>
      </c>
      <c r="C759" s="173">
        <v>205</v>
      </c>
      <c r="D759" s="174">
        <v>2.0099999999999998</v>
      </c>
      <c r="E759" s="174">
        <v>4.01</v>
      </c>
      <c r="F759" s="174">
        <v>9.48</v>
      </c>
      <c r="G759" s="185">
        <v>82.6</v>
      </c>
    </row>
    <row r="760" spans="1:7">
      <c r="A760" s="173">
        <v>291.01</v>
      </c>
      <c r="B760" s="214" t="s">
        <v>142</v>
      </c>
      <c r="C760" s="173">
        <v>200</v>
      </c>
      <c r="D760" s="174">
        <v>28.45</v>
      </c>
      <c r="E760" s="174">
        <v>10.58</v>
      </c>
      <c r="F760" s="174">
        <v>35.83</v>
      </c>
      <c r="G760" s="174">
        <v>360.48</v>
      </c>
    </row>
    <row r="761" spans="1:7">
      <c r="A761" s="173">
        <v>342</v>
      </c>
      <c r="B761" s="184" t="s">
        <v>143</v>
      </c>
      <c r="C761" s="173">
        <v>200</v>
      </c>
      <c r="D761" s="174">
        <v>0.16</v>
      </c>
      <c r="E761" s="174">
        <v>0.04</v>
      </c>
      <c r="F761" s="174">
        <v>15.42</v>
      </c>
      <c r="G761" s="185">
        <v>63.6</v>
      </c>
    </row>
    <row r="762" spans="1:7">
      <c r="A762" s="173"/>
      <c r="B762" s="184" t="s">
        <v>22</v>
      </c>
      <c r="C762" s="173">
        <v>50</v>
      </c>
      <c r="D762" s="174">
        <v>3.95</v>
      </c>
      <c r="E762" s="185">
        <v>0.5</v>
      </c>
      <c r="F762" s="174">
        <v>24.15</v>
      </c>
      <c r="G762" s="185">
        <v>117.5</v>
      </c>
    </row>
    <row r="763" spans="1:7">
      <c r="A763" s="173"/>
      <c r="B763" s="184" t="s">
        <v>127</v>
      </c>
      <c r="C763" s="173">
        <v>60</v>
      </c>
      <c r="D763" s="174">
        <v>3.96</v>
      </c>
      <c r="E763" s="174">
        <v>0.72</v>
      </c>
      <c r="F763" s="174">
        <v>23.79</v>
      </c>
      <c r="G763" s="185">
        <v>118.8</v>
      </c>
    </row>
    <row r="764" spans="1:7">
      <c r="A764" s="415" t="s">
        <v>128</v>
      </c>
      <c r="B764" s="415"/>
      <c r="C764" s="164">
        <v>775</v>
      </c>
      <c r="D764" s="174">
        <v>39.28</v>
      </c>
      <c r="E764" s="174">
        <v>20.91</v>
      </c>
      <c r="F764" s="174">
        <v>112.39</v>
      </c>
      <c r="G764" s="174">
        <v>806.83</v>
      </c>
    </row>
    <row r="765" spans="1:7">
      <c r="A765" s="415" t="s">
        <v>215</v>
      </c>
      <c r="B765" s="415"/>
      <c r="C765" s="415"/>
      <c r="D765" s="415"/>
      <c r="E765" s="415"/>
      <c r="F765" s="415"/>
      <c r="G765" s="415"/>
    </row>
    <row r="766" spans="1:7">
      <c r="A766" s="173">
        <v>406</v>
      </c>
      <c r="B766" s="184" t="s">
        <v>246</v>
      </c>
      <c r="C766" s="173">
        <v>75</v>
      </c>
      <c r="D766" s="174">
        <v>11.93</v>
      </c>
      <c r="E766" s="174">
        <v>8.75</v>
      </c>
      <c r="F766" s="174">
        <v>29.52</v>
      </c>
      <c r="G766" s="174">
        <v>244.35</v>
      </c>
    </row>
    <row r="767" spans="1:7">
      <c r="A767" s="173">
        <v>376.01</v>
      </c>
      <c r="B767" s="184" t="s">
        <v>232</v>
      </c>
      <c r="C767" s="173">
        <v>200</v>
      </c>
      <c r="D767" s="185">
        <v>0.2</v>
      </c>
      <c r="E767" s="174">
        <v>0.02</v>
      </c>
      <c r="F767" s="174">
        <v>11.05</v>
      </c>
      <c r="G767" s="174">
        <v>45.41</v>
      </c>
    </row>
    <row r="768" spans="1:7">
      <c r="A768" s="173">
        <v>338</v>
      </c>
      <c r="B768" s="184" t="s">
        <v>230</v>
      </c>
      <c r="C768" s="173">
        <v>100</v>
      </c>
      <c r="D768" s="185">
        <v>0.4</v>
      </c>
      <c r="E768" s="185">
        <v>0.4</v>
      </c>
      <c r="F768" s="185">
        <v>9.8000000000000007</v>
      </c>
      <c r="G768" s="173">
        <v>47</v>
      </c>
    </row>
    <row r="769" spans="1:7">
      <c r="A769" s="415" t="s">
        <v>218</v>
      </c>
      <c r="B769" s="415"/>
      <c r="C769" s="164">
        <v>375</v>
      </c>
      <c r="D769" s="174">
        <v>12.53</v>
      </c>
      <c r="E769" s="174">
        <v>9.17</v>
      </c>
      <c r="F769" s="174">
        <v>50.37</v>
      </c>
      <c r="G769" s="174">
        <v>336.76</v>
      </c>
    </row>
    <row r="770" spans="1:7">
      <c r="A770" s="414" t="s">
        <v>219</v>
      </c>
      <c r="B770" s="414"/>
      <c r="C770" s="414"/>
      <c r="D770" s="414"/>
      <c r="E770" s="414"/>
      <c r="F770" s="414"/>
      <c r="G770" s="414"/>
    </row>
    <row r="771" spans="1:7">
      <c r="A771" s="186">
        <v>99</v>
      </c>
      <c r="B771" s="187" t="s">
        <v>245</v>
      </c>
      <c r="C771" s="186">
        <v>60</v>
      </c>
      <c r="D771" s="189">
        <v>1.1000000000000001</v>
      </c>
      <c r="E771" s="188">
        <v>5.15</v>
      </c>
      <c r="F771" s="188">
        <v>7.67</v>
      </c>
      <c r="G771" s="188">
        <v>81.709999999999994</v>
      </c>
    </row>
    <row r="772" spans="1:7">
      <c r="A772" s="186">
        <v>240.01</v>
      </c>
      <c r="B772" s="187" t="s">
        <v>264</v>
      </c>
      <c r="C772" s="186">
        <v>90</v>
      </c>
      <c r="D772" s="188">
        <v>15.62</v>
      </c>
      <c r="E772" s="188">
        <v>3.16</v>
      </c>
      <c r="F772" s="188">
        <v>6.37</v>
      </c>
      <c r="G772" s="189">
        <v>116.9</v>
      </c>
    </row>
    <row r="773" spans="1:7">
      <c r="A773" s="186">
        <v>415</v>
      </c>
      <c r="B773" s="187" t="s">
        <v>265</v>
      </c>
      <c r="C773" s="186">
        <v>150</v>
      </c>
      <c r="D773" s="188">
        <v>3.47</v>
      </c>
      <c r="E773" s="188">
        <v>3.45</v>
      </c>
      <c r="F773" s="188">
        <v>31.61</v>
      </c>
      <c r="G773" s="188">
        <v>171.56</v>
      </c>
    </row>
    <row r="774" spans="1:7">
      <c r="A774" s="186">
        <v>377</v>
      </c>
      <c r="B774" s="187" t="s">
        <v>21</v>
      </c>
      <c r="C774" s="186">
        <v>200</v>
      </c>
      <c r="D774" s="188">
        <v>0.06</v>
      </c>
      <c r="E774" s="188">
        <v>0.01</v>
      </c>
      <c r="F774" s="188">
        <v>11.19</v>
      </c>
      <c r="G774" s="188">
        <v>46.28</v>
      </c>
    </row>
    <row r="775" spans="1:7">
      <c r="A775" s="186"/>
      <c r="B775" s="187" t="s">
        <v>22</v>
      </c>
      <c r="C775" s="186">
        <v>20</v>
      </c>
      <c r="D775" s="188">
        <v>1.58</v>
      </c>
      <c r="E775" s="189">
        <v>0.2</v>
      </c>
      <c r="F775" s="188">
        <v>9.66</v>
      </c>
      <c r="G775" s="186">
        <v>47</v>
      </c>
    </row>
    <row r="776" spans="1:7">
      <c r="A776" s="414" t="s">
        <v>223</v>
      </c>
      <c r="B776" s="414"/>
      <c r="C776" s="190">
        <v>520</v>
      </c>
      <c r="D776" s="188">
        <v>21.83</v>
      </c>
      <c r="E776" s="188">
        <v>11.97</v>
      </c>
      <c r="F776" s="188">
        <v>66.5</v>
      </c>
      <c r="G776" s="188">
        <v>463.45</v>
      </c>
    </row>
    <row r="777" spans="1:7">
      <c r="A777" s="414" t="s">
        <v>224</v>
      </c>
      <c r="B777" s="414"/>
      <c r="C777" s="414"/>
      <c r="D777" s="414"/>
      <c r="E777" s="414"/>
      <c r="F777" s="414"/>
      <c r="G777" s="414"/>
    </row>
    <row r="778" spans="1:7">
      <c r="A778" s="186">
        <v>376.03</v>
      </c>
      <c r="B778" s="187" t="s">
        <v>233</v>
      </c>
      <c r="C778" s="186">
        <v>200</v>
      </c>
      <c r="D778" s="189">
        <v>5.8</v>
      </c>
      <c r="E778" s="186">
        <v>5</v>
      </c>
      <c r="F778" s="186">
        <v>8</v>
      </c>
      <c r="G778" s="186">
        <v>106</v>
      </c>
    </row>
    <row r="779" spans="1:7">
      <c r="A779" s="414" t="s">
        <v>226</v>
      </c>
      <c r="B779" s="414"/>
      <c r="C779" s="190">
        <v>200</v>
      </c>
      <c r="D779" s="188">
        <v>5.8</v>
      </c>
      <c r="E779" s="188">
        <v>5</v>
      </c>
      <c r="F779" s="188">
        <v>8</v>
      </c>
      <c r="G779" s="186">
        <v>106</v>
      </c>
    </row>
    <row r="780" spans="1:7">
      <c r="A780" s="415" t="s">
        <v>227</v>
      </c>
      <c r="B780" s="415"/>
      <c r="C780" s="191">
        <f>C779+C776+C769+C764+C756</f>
        <v>2420</v>
      </c>
      <c r="D780" s="192">
        <f>D779+D776+D769+D764+D756</f>
        <v>96.509999999999991</v>
      </c>
      <c r="E780" s="192">
        <f>E779+E776+E769+E764+E756</f>
        <v>60.569999999999993</v>
      </c>
      <c r="F780" s="192">
        <f>F779+F776+F769+F764+F756</f>
        <v>318.70999999999998</v>
      </c>
      <c r="G780" s="192">
        <f>G779+G776+G769+G764+G756</f>
        <v>2232.67</v>
      </c>
    </row>
    <row r="781" spans="1:7">
      <c r="A781" s="158"/>
      <c r="B781" s="159"/>
      <c r="C781" s="159"/>
      <c r="D781" s="159"/>
      <c r="E781" s="159"/>
      <c r="F781" s="159"/>
      <c r="G781" s="159"/>
    </row>
    <row r="782" spans="1:7">
      <c r="A782" s="418"/>
      <c r="B782" s="418"/>
      <c r="C782" s="418"/>
      <c r="D782" s="418"/>
      <c r="E782" s="418"/>
      <c r="F782" s="418"/>
      <c r="G782" s="418"/>
    </row>
    <row r="783" spans="1:7">
      <c r="A783" s="160" t="s">
        <v>209</v>
      </c>
      <c r="B783" s="417" t="s">
        <v>248</v>
      </c>
      <c r="C783" s="417"/>
      <c r="D783" s="417"/>
      <c r="E783" s="418"/>
      <c r="F783" s="418"/>
      <c r="G783" s="418"/>
    </row>
    <row r="784" spans="1:7" ht="16.95" customHeight="1">
      <c r="A784" s="160" t="s">
        <v>211</v>
      </c>
      <c r="B784" s="419">
        <v>3</v>
      </c>
      <c r="C784" s="419"/>
      <c r="D784" s="419"/>
      <c r="E784" s="161"/>
      <c r="F784" s="159"/>
      <c r="G784" s="159"/>
    </row>
    <row r="785" spans="1:7" ht="15.6" customHeight="1">
      <c r="A785" s="420" t="s">
        <v>6</v>
      </c>
      <c r="B785" s="416" t="s">
        <v>7</v>
      </c>
      <c r="C785" s="416" t="s">
        <v>8</v>
      </c>
      <c r="D785" s="416" t="s">
        <v>10</v>
      </c>
      <c r="E785" s="416"/>
      <c r="F785" s="416"/>
      <c r="G785" s="416" t="s">
        <v>11</v>
      </c>
    </row>
    <row r="786" spans="1:7">
      <c r="A786" s="420"/>
      <c r="B786" s="416"/>
      <c r="C786" s="416"/>
      <c r="D786" s="163" t="s">
        <v>12</v>
      </c>
      <c r="E786" s="163" t="s">
        <v>13</v>
      </c>
      <c r="F786" s="163" t="s">
        <v>14</v>
      </c>
      <c r="G786" s="416"/>
    </row>
    <row r="787" spans="1:7">
      <c r="A787" s="164">
        <v>1</v>
      </c>
      <c r="B787" s="164">
        <v>2</v>
      </c>
      <c r="C787" s="164">
        <v>3</v>
      </c>
      <c r="D787" s="164">
        <v>4</v>
      </c>
      <c r="E787" s="164">
        <v>5</v>
      </c>
      <c r="F787" s="164">
        <v>6</v>
      </c>
      <c r="G787" s="164">
        <v>7</v>
      </c>
    </row>
    <row r="788" spans="1:7">
      <c r="A788" s="415" t="s">
        <v>212</v>
      </c>
      <c r="B788" s="415"/>
      <c r="C788" s="415"/>
      <c r="D788" s="415"/>
      <c r="E788" s="415"/>
      <c r="F788" s="415"/>
      <c r="G788" s="415"/>
    </row>
    <row r="789" spans="1:7">
      <c r="A789" s="173">
        <v>14</v>
      </c>
      <c r="B789" s="184" t="s">
        <v>28</v>
      </c>
      <c r="C789" s="173">
        <v>10</v>
      </c>
      <c r="D789" s="174">
        <v>0.08</v>
      </c>
      <c r="E789" s="174">
        <v>7.25</v>
      </c>
      <c r="F789" s="174">
        <v>0.13</v>
      </c>
      <c r="G789" s="174">
        <v>66.09</v>
      </c>
    </row>
    <row r="790" spans="1:7">
      <c r="A790" s="173">
        <v>209</v>
      </c>
      <c r="B790" s="184" t="s">
        <v>249</v>
      </c>
      <c r="C790" s="173">
        <v>40</v>
      </c>
      <c r="D790" s="174">
        <v>5.08</v>
      </c>
      <c r="E790" s="185">
        <v>4.5999999999999996</v>
      </c>
      <c r="F790" s="174">
        <v>0.28000000000000003</v>
      </c>
      <c r="G790" s="185">
        <v>62.8</v>
      </c>
    </row>
    <row r="791" spans="1:7" ht="30.6" customHeight="1">
      <c r="A791" s="173">
        <v>173.26</v>
      </c>
      <c r="B791" s="184" t="s">
        <v>82</v>
      </c>
      <c r="C791" s="173">
        <v>150</v>
      </c>
      <c r="D791" s="174">
        <v>3.65</v>
      </c>
      <c r="E791" s="174">
        <v>4.68</v>
      </c>
      <c r="F791" s="174">
        <v>26.89</v>
      </c>
      <c r="G791" s="174">
        <v>164.63</v>
      </c>
    </row>
    <row r="792" spans="1:7">
      <c r="A792" s="173">
        <v>382</v>
      </c>
      <c r="B792" s="184" t="s">
        <v>40</v>
      </c>
      <c r="C792" s="173">
        <v>200</v>
      </c>
      <c r="D792" s="174">
        <v>3.99</v>
      </c>
      <c r="E792" s="174">
        <v>3.17</v>
      </c>
      <c r="F792" s="174">
        <v>16.34</v>
      </c>
      <c r="G792" s="174">
        <v>111.18</v>
      </c>
    </row>
    <row r="793" spans="1:7">
      <c r="A793" s="173"/>
      <c r="B793" s="184" t="s">
        <v>22</v>
      </c>
      <c r="C793" s="173">
        <v>60</v>
      </c>
      <c r="D793" s="174">
        <v>4.74</v>
      </c>
      <c r="E793" s="185">
        <v>0.6</v>
      </c>
      <c r="F793" s="174">
        <v>28.98</v>
      </c>
      <c r="G793" s="173">
        <v>141</v>
      </c>
    </row>
    <row r="794" spans="1:7">
      <c r="A794" s="173">
        <v>338</v>
      </c>
      <c r="B794" s="184" t="s">
        <v>230</v>
      </c>
      <c r="C794" s="173">
        <v>100</v>
      </c>
      <c r="D794" s="185">
        <v>0.4</v>
      </c>
      <c r="E794" s="185">
        <v>0.4</v>
      </c>
      <c r="F794" s="185">
        <v>9.8000000000000007</v>
      </c>
      <c r="G794" s="173">
        <v>47</v>
      </c>
    </row>
    <row r="795" spans="1:7">
      <c r="A795" s="415" t="s">
        <v>25</v>
      </c>
      <c r="B795" s="415"/>
      <c r="C795" s="164">
        <v>560</v>
      </c>
      <c r="D795" s="174">
        <v>17.940000000000001</v>
      </c>
      <c r="E795" s="174">
        <v>20.7</v>
      </c>
      <c r="F795" s="174">
        <v>82.42</v>
      </c>
      <c r="G795" s="185">
        <v>592.70000000000005</v>
      </c>
    </row>
    <row r="796" spans="1:7">
      <c r="A796" s="415" t="s">
        <v>214</v>
      </c>
      <c r="B796" s="415"/>
      <c r="C796" s="415"/>
      <c r="D796" s="415"/>
      <c r="E796" s="415"/>
      <c r="F796" s="415"/>
      <c r="G796" s="415"/>
    </row>
    <row r="797" spans="1:7">
      <c r="A797" s="175" t="s">
        <v>129</v>
      </c>
      <c r="B797" s="176" t="s">
        <v>130</v>
      </c>
      <c r="C797" s="175">
        <v>60</v>
      </c>
      <c r="D797" s="177">
        <v>1.01</v>
      </c>
      <c r="E797" s="178">
        <v>4.0999999999999996</v>
      </c>
      <c r="F797" s="177">
        <v>2.98</v>
      </c>
      <c r="G797" s="177">
        <v>53.15</v>
      </c>
    </row>
    <row r="798" spans="1:7">
      <c r="A798" s="173">
        <v>102.03</v>
      </c>
      <c r="B798" s="184" t="s">
        <v>250</v>
      </c>
      <c r="C798" s="173">
        <v>200</v>
      </c>
      <c r="D798" s="174">
        <v>4.38</v>
      </c>
      <c r="E798" s="185">
        <v>5.5</v>
      </c>
      <c r="F798" s="174">
        <v>15.25</v>
      </c>
      <c r="G798" s="174">
        <v>129.51</v>
      </c>
    </row>
    <row r="799" spans="1:7">
      <c r="A799" s="177" t="s">
        <v>16</v>
      </c>
      <c r="B799" s="176" t="s">
        <v>123</v>
      </c>
      <c r="C799" s="175">
        <v>90</v>
      </c>
      <c r="D799" s="179">
        <v>19.57</v>
      </c>
      <c r="E799" s="179">
        <v>9.4499999999999993</v>
      </c>
      <c r="F799" s="180">
        <v>5.08</v>
      </c>
      <c r="G799" s="179">
        <f>F799*4+E799*9+D799*4</f>
        <v>183.65</v>
      </c>
    </row>
    <row r="800" spans="1:7">
      <c r="A800" s="173">
        <v>145</v>
      </c>
      <c r="B800" s="184" t="s">
        <v>266</v>
      </c>
      <c r="C800" s="173">
        <v>150</v>
      </c>
      <c r="D800" s="174">
        <v>3.31</v>
      </c>
      <c r="E800" s="174">
        <v>4.8899999999999997</v>
      </c>
      <c r="F800" s="174">
        <v>23.52</v>
      </c>
      <c r="G800" s="174">
        <v>152.15</v>
      </c>
    </row>
    <row r="801" spans="1:7">
      <c r="A801" s="173">
        <v>342.01</v>
      </c>
      <c r="B801" s="184" t="s">
        <v>126</v>
      </c>
      <c r="C801" s="173">
        <v>200</v>
      </c>
      <c r="D801" s="174">
        <v>0.16</v>
      </c>
      <c r="E801" s="174">
        <v>0.16</v>
      </c>
      <c r="F801" s="185">
        <v>14.9</v>
      </c>
      <c r="G801" s="174">
        <v>62.69</v>
      </c>
    </row>
    <row r="802" spans="1:7">
      <c r="A802" s="173"/>
      <c r="B802" s="184" t="s">
        <v>22</v>
      </c>
      <c r="C802" s="173">
        <v>50</v>
      </c>
      <c r="D802" s="174">
        <v>3.95</v>
      </c>
      <c r="E802" s="185">
        <v>0.5</v>
      </c>
      <c r="F802" s="174">
        <v>24.15</v>
      </c>
      <c r="G802" s="185">
        <v>117.5</v>
      </c>
    </row>
    <row r="803" spans="1:7">
      <c r="A803" s="173"/>
      <c r="B803" s="184" t="s">
        <v>127</v>
      </c>
      <c r="C803" s="173">
        <v>60</v>
      </c>
      <c r="D803" s="174">
        <v>3.96</v>
      </c>
      <c r="E803" s="174">
        <v>0.72</v>
      </c>
      <c r="F803" s="174">
        <v>23.79</v>
      </c>
      <c r="G803" s="185">
        <v>118.8</v>
      </c>
    </row>
    <row r="804" spans="1:7">
      <c r="A804" s="415" t="s">
        <v>128</v>
      </c>
      <c r="B804" s="415"/>
      <c r="C804" s="164">
        <f>SUM(C797:C803)</f>
        <v>810</v>
      </c>
      <c r="D804" s="215">
        <f>SUM(D797:D803)</f>
        <v>36.340000000000003</v>
      </c>
      <c r="E804" s="215">
        <f>SUM(E797:E803)</f>
        <v>25.319999999999997</v>
      </c>
      <c r="F804" s="215">
        <f>SUM(F797:F803)</f>
        <v>109.66999999999999</v>
      </c>
      <c r="G804" s="215">
        <f>SUM(G797:G803)</f>
        <v>817.45</v>
      </c>
    </row>
    <row r="805" spans="1:7">
      <c r="A805" s="415" t="s">
        <v>215</v>
      </c>
      <c r="B805" s="415"/>
      <c r="C805" s="415"/>
      <c r="D805" s="415"/>
      <c r="E805" s="415"/>
      <c r="F805" s="415"/>
      <c r="G805" s="415"/>
    </row>
    <row r="806" spans="1:7">
      <c r="A806" s="173">
        <v>421</v>
      </c>
      <c r="B806" s="184" t="s">
        <v>216</v>
      </c>
      <c r="C806" s="173">
        <v>75</v>
      </c>
      <c r="D806" s="174">
        <v>4.78</v>
      </c>
      <c r="E806" s="174">
        <v>8.35</v>
      </c>
      <c r="F806" s="174">
        <v>33.65</v>
      </c>
      <c r="G806" s="185">
        <v>229.5</v>
      </c>
    </row>
    <row r="807" spans="1:7">
      <c r="A807" s="173">
        <v>377</v>
      </c>
      <c r="B807" s="184" t="s">
        <v>21</v>
      </c>
      <c r="C807" s="173">
        <v>200</v>
      </c>
      <c r="D807" s="174">
        <v>0.06</v>
      </c>
      <c r="E807" s="174">
        <v>0.01</v>
      </c>
      <c r="F807" s="174">
        <v>11.19</v>
      </c>
      <c r="G807" s="174">
        <v>46.28</v>
      </c>
    </row>
    <row r="808" spans="1:7">
      <c r="A808" s="173">
        <v>338</v>
      </c>
      <c r="B808" s="184" t="s">
        <v>217</v>
      </c>
      <c r="C808" s="173">
        <v>100</v>
      </c>
      <c r="D808" s="185">
        <v>0.4</v>
      </c>
      <c r="E808" s="185">
        <v>0.3</v>
      </c>
      <c r="F808" s="185">
        <v>10.3</v>
      </c>
      <c r="G808" s="173">
        <v>47</v>
      </c>
    </row>
    <row r="809" spans="1:7">
      <c r="A809" s="415" t="s">
        <v>218</v>
      </c>
      <c r="B809" s="415"/>
      <c r="C809" s="164">
        <v>375</v>
      </c>
      <c r="D809" s="174">
        <v>5.24</v>
      </c>
      <c r="E809" s="174">
        <v>8.66</v>
      </c>
      <c r="F809" s="174">
        <v>55.14</v>
      </c>
      <c r="G809" s="174">
        <v>322.77999999999997</v>
      </c>
    </row>
    <row r="810" spans="1:7">
      <c r="A810" s="414" t="s">
        <v>219</v>
      </c>
      <c r="B810" s="414"/>
      <c r="C810" s="414"/>
      <c r="D810" s="414"/>
      <c r="E810" s="414"/>
      <c r="F810" s="414"/>
      <c r="G810" s="414"/>
    </row>
    <row r="811" spans="1:7">
      <c r="A811" s="175" t="s">
        <v>173</v>
      </c>
      <c r="B811" s="176" t="s">
        <v>187</v>
      </c>
      <c r="C811" s="175">
        <v>60</v>
      </c>
      <c r="D811" s="177">
        <v>1.26</v>
      </c>
      <c r="E811" s="177">
        <v>3.11</v>
      </c>
      <c r="F811" s="177">
        <v>4.46</v>
      </c>
      <c r="G811" s="175">
        <v>51</v>
      </c>
    </row>
    <row r="812" spans="1:7">
      <c r="A812" s="186">
        <v>211</v>
      </c>
      <c r="B812" s="187" t="s">
        <v>235</v>
      </c>
      <c r="C812" s="186">
        <v>200</v>
      </c>
      <c r="D812" s="188">
        <v>18.41</v>
      </c>
      <c r="E812" s="188">
        <v>16.28</v>
      </c>
      <c r="F812" s="188">
        <v>3.82</v>
      </c>
      <c r="G812" s="188">
        <v>236.66</v>
      </c>
    </row>
    <row r="813" spans="1:7">
      <c r="A813" s="186">
        <v>376</v>
      </c>
      <c r="B813" s="187" t="s">
        <v>32</v>
      </c>
      <c r="C813" s="186">
        <v>200</v>
      </c>
      <c r="D813" s="203"/>
      <c r="E813" s="203"/>
      <c r="F813" s="188">
        <v>11.09</v>
      </c>
      <c r="G813" s="188">
        <v>44.34</v>
      </c>
    </row>
    <row r="814" spans="1:7">
      <c r="A814" s="186"/>
      <c r="B814" s="187" t="s">
        <v>22</v>
      </c>
      <c r="C814" s="186">
        <v>40</v>
      </c>
      <c r="D814" s="188">
        <v>3.16</v>
      </c>
      <c r="E814" s="189">
        <v>0.4</v>
      </c>
      <c r="F814" s="188">
        <v>19.32</v>
      </c>
      <c r="G814" s="186">
        <v>94</v>
      </c>
    </row>
    <row r="815" spans="1:7">
      <c r="A815" s="414" t="s">
        <v>223</v>
      </c>
      <c r="B815" s="414"/>
      <c r="C815" s="190">
        <v>500</v>
      </c>
      <c r="D815" s="188">
        <f>SUM(D811:D814)</f>
        <v>22.830000000000002</v>
      </c>
      <c r="E815" s="188">
        <f>SUM(E811:E814)</f>
        <v>19.79</v>
      </c>
      <c r="F815" s="188">
        <f>SUM(F811:F814)</f>
        <v>38.69</v>
      </c>
      <c r="G815" s="188">
        <f>SUM(G811:G814)</f>
        <v>426</v>
      </c>
    </row>
    <row r="816" spans="1:7">
      <c r="A816" s="414" t="s">
        <v>224</v>
      </c>
      <c r="B816" s="414"/>
      <c r="C816" s="414"/>
      <c r="D816" s="414"/>
      <c r="E816" s="414"/>
      <c r="F816" s="414"/>
      <c r="G816" s="414"/>
    </row>
    <row r="817" spans="1:7">
      <c r="A817" s="186">
        <v>376.02</v>
      </c>
      <c r="B817" s="187" t="s">
        <v>236</v>
      </c>
      <c r="C817" s="186">
        <v>200</v>
      </c>
      <c r="D817" s="189">
        <v>5.8</v>
      </c>
      <c r="E817" s="186">
        <v>5</v>
      </c>
      <c r="F817" s="189">
        <v>9.6</v>
      </c>
      <c r="G817" s="186">
        <v>108</v>
      </c>
    </row>
    <row r="818" spans="1:7">
      <c r="A818" s="414" t="s">
        <v>226</v>
      </c>
      <c r="B818" s="414"/>
      <c r="C818" s="190">
        <v>200</v>
      </c>
      <c r="D818" s="188">
        <v>5.8</v>
      </c>
      <c r="E818" s="188">
        <v>5</v>
      </c>
      <c r="F818" s="188">
        <v>9.6</v>
      </c>
      <c r="G818" s="186">
        <v>108</v>
      </c>
    </row>
    <row r="819" spans="1:7">
      <c r="A819" s="415" t="s">
        <v>227</v>
      </c>
      <c r="B819" s="415"/>
      <c r="C819" s="191">
        <f>C818+C815+C809+C804+C795</f>
        <v>2445</v>
      </c>
      <c r="D819" s="192">
        <f>D818+D815+D809+D804+D795</f>
        <v>88.15</v>
      </c>
      <c r="E819" s="192">
        <f>E818+E815+E809+E804+E795</f>
        <v>79.47</v>
      </c>
      <c r="F819" s="192">
        <f>F818+F815+F809+F804+F795</f>
        <v>295.52</v>
      </c>
      <c r="G819" s="192">
        <f>G818+G815+G809+G804+G795</f>
        <v>2266.9300000000003</v>
      </c>
    </row>
    <row r="820" spans="1:7">
      <c r="A820" s="158"/>
      <c r="B820" s="159"/>
      <c r="C820" s="159"/>
      <c r="D820" s="159"/>
      <c r="E820" s="159"/>
      <c r="F820" s="159"/>
      <c r="G820" s="159"/>
    </row>
    <row r="821" spans="1:7">
      <c r="A821" s="418"/>
      <c r="B821" s="418"/>
      <c r="C821" s="418"/>
      <c r="D821" s="418"/>
      <c r="E821" s="418"/>
      <c r="F821" s="418"/>
      <c r="G821" s="418"/>
    </row>
    <row r="822" spans="1:7">
      <c r="A822" s="160" t="s">
        <v>209</v>
      </c>
      <c r="B822" s="417" t="s">
        <v>210</v>
      </c>
      <c r="C822" s="417"/>
      <c r="D822" s="417"/>
      <c r="E822" s="418"/>
      <c r="F822" s="418"/>
      <c r="G822" s="418"/>
    </row>
    <row r="823" spans="1:7" ht="16.95" customHeight="1">
      <c r="A823" s="160" t="s">
        <v>211</v>
      </c>
      <c r="B823" s="419">
        <v>4</v>
      </c>
      <c r="C823" s="419"/>
      <c r="D823" s="419"/>
      <c r="E823" s="161"/>
      <c r="F823" s="159"/>
      <c r="G823" s="159"/>
    </row>
    <row r="824" spans="1:7" ht="15.6" customHeight="1">
      <c r="A824" s="420" t="s">
        <v>6</v>
      </c>
      <c r="B824" s="416" t="s">
        <v>7</v>
      </c>
      <c r="C824" s="416" t="s">
        <v>8</v>
      </c>
      <c r="D824" s="416" t="s">
        <v>10</v>
      </c>
      <c r="E824" s="416"/>
      <c r="F824" s="416"/>
      <c r="G824" s="416" t="s">
        <v>11</v>
      </c>
    </row>
    <row r="825" spans="1:7" ht="25.65" customHeight="1">
      <c r="A825" s="420"/>
      <c r="B825" s="416"/>
      <c r="C825" s="416"/>
      <c r="D825" s="163" t="s">
        <v>12</v>
      </c>
      <c r="E825" s="163" t="s">
        <v>13</v>
      </c>
      <c r="F825" s="163" t="s">
        <v>14</v>
      </c>
      <c r="G825" s="416"/>
    </row>
    <row r="826" spans="1:7">
      <c r="A826" s="164">
        <v>1</v>
      </c>
      <c r="B826" s="164">
        <v>2</v>
      </c>
      <c r="C826" s="164">
        <v>3</v>
      </c>
      <c r="D826" s="164">
        <v>4</v>
      </c>
      <c r="E826" s="164">
        <v>5</v>
      </c>
      <c r="F826" s="164">
        <v>6</v>
      </c>
      <c r="G826" s="164">
        <v>7</v>
      </c>
    </row>
    <row r="827" spans="1:7">
      <c r="A827" s="415" t="s">
        <v>212</v>
      </c>
      <c r="B827" s="415"/>
      <c r="C827" s="415"/>
      <c r="D827" s="415"/>
      <c r="E827" s="415"/>
      <c r="F827" s="415"/>
      <c r="G827" s="415"/>
    </row>
    <row r="828" spans="1:7">
      <c r="A828" s="165">
        <v>16</v>
      </c>
      <c r="B828" s="166" t="s">
        <v>75</v>
      </c>
      <c r="C828" s="165">
        <v>15</v>
      </c>
      <c r="D828" s="167">
        <v>1.94</v>
      </c>
      <c r="E828" s="167">
        <v>3.27</v>
      </c>
      <c r="F828" s="167">
        <v>0.28999999999999998</v>
      </c>
      <c r="G828" s="169">
        <v>38.4</v>
      </c>
    </row>
    <row r="829" spans="1:7" ht="26.85" customHeight="1">
      <c r="A829" s="165">
        <v>173.05</v>
      </c>
      <c r="B829" s="166" t="s">
        <v>267</v>
      </c>
      <c r="C829" s="165">
        <v>150</v>
      </c>
      <c r="D829" s="35">
        <v>5.9</v>
      </c>
      <c r="E829" s="35">
        <v>8.5</v>
      </c>
      <c r="F829" s="35">
        <v>40</v>
      </c>
      <c r="G829" s="35">
        <f>(D829+F829)*4+E829*9</f>
        <v>260.10000000000002</v>
      </c>
    </row>
    <row r="830" spans="1:7">
      <c r="A830" s="165">
        <v>382</v>
      </c>
      <c r="B830" s="166" t="s">
        <v>40</v>
      </c>
      <c r="C830" s="165">
        <v>200</v>
      </c>
      <c r="D830" s="167">
        <v>3.99</v>
      </c>
      <c r="E830" s="167">
        <v>3.17</v>
      </c>
      <c r="F830" s="167">
        <v>16.34</v>
      </c>
      <c r="G830" s="167">
        <v>111.18</v>
      </c>
    </row>
    <row r="831" spans="1:7">
      <c r="A831" s="165"/>
      <c r="B831" s="166" t="s">
        <v>22</v>
      </c>
      <c r="C831" s="165">
        <v>60</v>
      </c>
      <c r="D831" s="167">
        <v>4.74</v>
      </c>
      <c r="E831" s="169">
        <v>0.6</v>
      </c>
      <c r="F831" s="167">
        <v>28.98</v>
      </c>
      <c r="G831" s="165">
        <v>141</v>
      </c>
    </row>
    <row r="832" spans="1:7">
      <c r="A832" s="165">
        <v>338.02</v>
      </c>
      <c r="B832" s="166" t="s">
        <v>230</v>
      </c>
      <c r="C832" s="165">
        <v>100</v>
      </c>
      <c r="D832" s="169">
        <v>0.4</v>
      </c>
      <c r="E832" s="169">
        <v>0.4</v>
      </c>
      <c r="F832" s="169">
        <v>9.6999999999999993</v>
      </c>
      <c r="G832" s="169">
        <v>44.4</v>
      </c>
    </row>
    <row r="833" spans="1:7">
      <c r="A833" s="415" t="s">
        <v>25</v>
      </c>
      <c r="B833" s="415"/>
      <c r="C833" s="164">
        <v>525</v>
      </c>
      <c r="D833" s="174">
        <f>SUM(D828:D832)</f>
        <v>16.97</v>
      </c>
      <c r="E833" s="174">
        <f>SUM(E828:E832)</f>
        <v>15.94</v>
      </c>
      <c r="F833" s="174">
        <f>SUM(F828:F832)</f>
        <v>95.31</v>
      </c>
      <c r="G833" s="174">
        <f>SUM(G828:G832)</f>
        <v>595.08000000000004</v>
      </c>
    </row>
    <row r="834" spans="1:7">
      <c r="A834" s="415" t="s">
        <v>214</v>
      </c>
      <c r="B834" s="415"/>
      <c r="C834" s="415"/>
      <c r="D834" s="415"/>
      <c r="E834" s="415"/>
      <c r="F834" s="415"/>
      <c r="G834" s="415"/>
    </row>
    <row r="835" spans="1:7">
      <c r="A835" s="175" t="s">
        <v>169</v>
      </c>
      <c r="B835" s="176" t="s">
        <v>170</v>
      </c>
      <c r="C835" s="175">
        <v>60</v>
      </c>
      <c r="D835" s="177">
        <v>1.05</v>
      </c>
      <c r="E835" s="177">
        <v>5.12</v>
      </c>
      <c r="F835" s="177">
        <v>5.64</v>
      </c>
      <c r="G835" s="177">
        <v>73.319999999999993</v>
      </c>
    </row>
    <row r="836" spans="1:7" ht="31.2">
      <c r="A836" s="175" t="s">
        <v>163</v>
      </c>
      <c r="B836" s="176" t="s">
        <v>164</v>
      </c>
      <c r="C836" s="175">
        <v>205</v>
      </c>
      <c r="D836" s="177">
        <v>1.95</v>
      </c>
      <c r="E836" s="177">
        <v>3.06</v>
      </c>
      <c r="F836" s="177">
        <v>13.54</v>
      </c>
      <c r="G836" s="177">
        <v>90.08</v>
      </c>
    </row>
    <row r="837" spans="1:7">
      <c r="A837" s="175" t="s">
        <v>165</v>
      </c>
      <c r="B837" s="181" t="s">
        <v>90</v>
      </c>
      <c r="C837" s="182">
        <v>250</v>
      </c>
      <c r="D837" s="179">
        <v>15.03</v>
      </c>
      <c r="E837" s="179">
        <v>12.56</v>
      </c>
      <c r="F837" s="179">
        <v>33.56</v>
      </c>
      <c r="G837" s="179">
        <f>(D837+F837)*4+E837*9</f>
        <v>307.40000000000003</v>
      </c>
    </row>
    <row r="838" spans="1:7">
      <c r="A838" s="177" t="s">
        <v>125</v>
      </c>
      <c r="B838" s="176" t="s">
        <v>162</v>
      </c>
      <c r="C838" s="175">
        <v>200</v>
      </c>
      <c r="D838" s="177">
        <v>0.24</v>
      </c>
      <c r="E838" s="177">
        <v>0.13</v>
      </c>
      <c r="F838" s="177">
        <v>15.14</v>
      </c>
      <c r="G838" s="179">
        <f>(D838+F838)*4+E838*9</f>
        <v>62.690000000000005</v>
      </c>
    </row>
    <row r="839" spans="1:7">
      <c r="A839" s="173">
        <v>349</v>
      </c>
      <c r="B839" s="184" t="s">
        <v>136</v>
      </c>
      <c r="C839" s="173">
        <v>200</v>
      </c>
      <c r="D839" s="174">
        <v>0.59</v>
      </c>
      <c r="E839" s="174">
        <v>0.05</v>
      </c>
      <c r="F839" s="174">
        <v>18.579999999999998</v>
      </c>
      <c r="G839" s="174">
        <v>77.94</v>
      </c>
    </row>
    <row r="840" spans="1:7">
      <c r="A840" s="173"/>
      <c r="B840" s="184" t="s">
        <v>22</v>
      </c>
      <c r="C840" s="173">
        <v>50</v>
      </c>
      <c r="D840" s="174">
        <v>3.95</v>
      </c>
      <c r="E840" s="185">
        <v>0.5</v>
      </c>
      <c r="F840" s="174">
        <v>24.15</v>
      </c>
      <c r="G840" s="185">
        <v>117.5</v>
      </c>
    </row>
    <row r="841" spans="1:7">
      <c r="A841" s="173"/>
      <c r="B841" s="184" t="s">
        <v>127</v>
      </c>
      <c r="C841" s="173">
        <v>60</v>
      </c>
      <c r="D841" s="174">
        <v>3.96</v>
      </c>
      <c r="E841" s="174">
        <v>0.72</v>
      </c>
      <c r="F841" s="174">
        <v>23.79</v>
      </c>
      <c r="G841" s="185">
        <v>118.8</v>
      </c>
    </row>
    <row r="842" spans="1:7">
      <c r="A842" s="415" t="s">
        <v>128</v>
      </c>
      <c r="B842" s="415"/>
      <c r="C842" s="164">
        <v>815</v>
      </c>
      <c r="D842" s="174">
        <v>34.29</v>
      </c>
      <c r="E842" s="174">
        <v>23.45</v>
      </c>
      <c r="F842" s="174">
        <v>103.88</v>
      </c>
      <c r="G842" s="185">
        <v>744.1</v>
      </c>
    </row>
    <row r="843" spans="1:7">
      <c r="A843" s="415" t="s">
        <v>215</v>
      </c>
      <c r="B843" s="415"/>
      <c r="C843" s="415"/>
      <c r="D843" s="415"/>
      <c r="E843" s="415"/>
      <c r="F843" s="415"/>
      <c r="G843" s="415"/>
    </row>
    <row r="844" spans="1:7">
      <c r="A844" s="173">
        <v>421</v>
      </c>
      <c r="B844" s="184" t="s">
        <v>238</v>
      </c>
      <c r="C844" s="173">
        <v>75</v>
      </c>
      <c r="D844" s="174">
        <v>7.64</v>
      </c>
      <c r="E844" s="174">
        <v>9.69</v>
      </c>
      <c r="F844" s="174">
        <v>32.28</v>
      </c>
      <c r="G844" s="174">
        <v>247.41</v>
      </c>
    </row>
    <row r="845" spans="1:7">
      <c r="A845" s="173">
        <v>378</v>
      </c>
      <c r="B845" s="184" t="s">
        <v>222</v>
      </c>
      <c r="C845" s="173">
        <v>200</v>
      </c>
      <c r="D845" s="174">
        <v>1.61</v>
      </c>
      <c r="E845" s="174">
        <v>1.39</v>
      </c>
      <c r="F845" s="174">
        <v>13.76</v>
      </c>
      <c r="G845" s="174">
        <v>74.34</v>
      </c>
    </row>
    <row r="846" spans="1:7">
      <c r="A846" s="173">
        <v>338</v>
      </c>
      <c r="B846" s="184" t="s">
        <v>217</v>
      </c>
      <c r="C846" s="173">
        <v>100</v>
      </c>
      <c r="D846" s="185">
        <v>0.4</v>
      </c>
      <c r="E846" s="185">
        <v>0.3</v>
      </c>
      <c r="F846" s="185">
        <v>10.3</v>
      </c>
      <c r="G846" s="173">
        <v>47</v>
      </c>
    </row>
    <row r="847" spans="1:7">
      <c r="A847" s="415" t="s">
        <v>218</v>
      </c>
      <c r="B847" s="415"/>
      <c r="C847" s="164">
        <v>375</v>
      </c>
      <c r="D847" s="174">
        <v>9.65</v>
      </c>
      <c r="E847" s="174">
        <v>11.38</v>
      </c>
      <c r="F847" s="174">
        <v>56.34</v>
      </c>
      <c r="G847" s="174">
        <v>368.75</v>
      </c>
    </row>
    <row r="848" spans="1:7">
      <c r="A848" s="414" t="s">
        <v>219</v>
      </c>
      <c r="B848" s="414"/>
      <c r="C848" s="414"/>
      <c r="D848" s="414"/>
      <c r="E848" s="414"/>
      <c r="F848" s="414"/>
      <c r="G848" s="414"/>
    </row>
    <row r="849" spans="1:7">
      <c r="A849" s="186">
        <v>67</v>
      </c>
      <c r="B849" s="187" t="s">
        <v>170</v>
      </c>
      <c r="C849" s="186">
        <v>60</v>
      </c>
      <c r="D849" s="188">
        <v>1.05</v>
      </c>
      <c r="E849" s="188">
        <v>5.12</v>
      </c>
      <c r="F849" s="188">
        <v>5.64</v>
      </c>
      <c r="G849" s="188">
        <v>73.319999999999993</v>
      </c>
    </row>
    <row r="850" spans="1:7" ht="22.35" customHeight="1">
      <c r="A850" s="175">
        <v>274</v>
      </c>
      <c r="B850" s="176" t="s">
        <v>57</v>
      </c>
      <c r="C850" s="175">
        <v>90</v>
      </c>
      <c r="D850" s="177">
        <v>10.39</v>
      </c>
      <c r="E850" s="177">
        <v>8.8699999999999992</v>
      </c>
      <c r="F850" s="177">
        <v>1.76</v>
      </c>
      <c r="G850" s="177">
        <v>128.52000000000001</v>
      </c>
    </row>
    <row r="851" spans="1:7">
      <c r="A851" s="173">
        <v>128</v>
      </c>
      <c r="B851" s="184" t="s">
        <v>268</v>
      </c>
      <c r="C851" s="173">
        <v>150</v>
      </c>
      <c r="D851" s="174">
        <v>3.24</v>
      </c>
      <c r="E851" s="174">
        <v>6.82</v>
      </c>
      <c r="F851" s="174">
        <v>22.25</v>
      </c>
      <c r="G851" s="174">
        <v>163.78</v>
      </c>
    </row>
    <row r="852" spans="1:7">
      <c r="A852" s="186">
        <v>376.01</v>
      </c>
      <c r="B852" s="187" t="s">
        <v>232</v>
      </c>
      <c r="C852" s="186">
        <v>200</v>
      </c>
      <c r="D852" s="189">
        <v>0.2</v>
      </c>
      <c r="E852" s="188">
        <v>0.02</v>
      </c>
      <c r="F852" s="188">
        <v>11.05</v>
      </c>
      <c r="G852" s="188">
        <v>45.41</v>
      </c>
    </row>
    <row r="853" spans="1:7">
      <c r="A853" s="186"/>
      <c r="B853" s="187" t="s">
        <v>22</v>
      </c>
      <c r="C853" s="186">
        <v>30</v>
      </c>
      <c r="D853" s="188">
        <v>2.37</v>
      </c>
      <c r="E853" s="189">
        <v>0.3</v>
      </c>
      <c r="F853" s="188">
        <v>14.49</v>
      </c>
      <c r="G853" s="189">
        <v>70.5</v>
      </c>
    </row>
    <row r="854" spans="1:7">
      <c r="A854" s="414" t="s">
        <v>223</v>
      </c>
      <c r="B854" s="414"/>
      <c r="C854" s="190">
        <v>530</v>
      </c>
      <c r="D854" s="188">
        <f>SUM(D849:D853)</f>
        <v>17.25</v>
      </c>
      <c r="E854" s="188">
        <f>SUM(E849:E853)</f>
        <v>21.13</v>
      </c>
      <c r="F854" s="188">
        <f>SUM(F849:F853)</f>
        <v>55.190000000000005</v>
      </c>
      <c r="G854" s="188">
        <f>SUM(G849:G853)</f>
        <v>481.53</v>
      </c>
    </row>
    <row r="855" spans="1:7">
      <c r="A855" s="414" t="s">
        <v>224</v>
      </c>
      <c r="B855" s="414"/>
      <c r="C855" s="414"/>
      <c r="D855" s="414"/>
      <c r="E855" s="414"/>
      <c r="F855" s="414"/>
      <c r="G855" s="414"/>
    </row>
    <row r="856" spans="1:7">
      <c r="A856" s="186">
        <v>376.03</v>
      </c>
      <c r="B856" s="187" t="s">
        <v>233</v>
      </c>
      <c r="C856" s="186">
        <v>200</v>
      </c>
      <c r="D856" s="189">
        <v>5.8</v>
      </c>
      <c r="E856" s="186">
        <v>5</v>
      </c>
      <c r="F856" s="186">
        <v>8</v>
      </c>
      <c r="G856" s="186">
        <v>106</v>
      </c>
    </row>
    <row r="857" spans="1:7">
      <c r="A857" s="414" t="s">
        <v>226</v>
      </c>
      <c r="B857" s="414"/>
      <c r="C857" s="190">
        <v>200</v>
      </c>
      <c r="D857" s="188">
        <v>5.8</v>
      </c>
      <c r="E857" s="188">
        <v>5</v>
      </c>
      <c r="F857" s="188">
        <v>8</v>
      </c>
      <c r="G857" s="186">
        <v>106</v>
      </c>
    </row>
    <row r="858" spans="1:7">
      <c r="A858" s="415" t="s">
        <v>227</v>
      </c>
      <c r="B858" s="415"/>
      <c r="C858" s="191">
        <f>C857+C854+C847+C842+C833</f>
        <v>2445</v>
      </c>
      <c r="D858" s="192">
        <f>D857+D854+D847+D842+D833</f>
        <v>83.960000000000008</v>
      </c>
      <c r="E858" s="192">
        <f>E857+E854+E847+E842+E833</f>
        <v>76.899999999999991</v>
      </c>
      <c r="F858" s="192">
        <f>F857+F854+F847+F842+F833</f>
        <v>318.72000000000003</v>
      </c>
      <c r="G858" s="192">
        <f>G857+G854+G847+G842+G833</f>
        <v>2295.46</v>
      </c>
    </row>
    <row r="859" spans="1:7">
      <c r="A859" s="158"/>
      <c r="B859" s="159"/>
      <c r="C859" s="159"/>
      <c r="D859" s="159"/>
      <c r="E859" s="159"/>
      <c r="F859" s="159"/>
      <c r="G859" s="159"/>
    </row>
    <row r="860" spans="1:7">
      <c r="A860" s="418"/>
      <c r="B860" s="418"/>
      <c r="C860" s="418"/>
      <c r="D860" s="418"/>
      <c r="E860" s="418"/>
      <c r="F860" s="418"/>
      <c r="G860" s="418"/>
    </row>
    <row r="861" spans="1:7">
      <c r="A861" s="160" t="s">
        <v>209</v>
      </c>
      <c r="B861" s="417" t="s">
        <v>228</v>
      </c>
      <c r="C861" s="417"/>
      <c r="D861" s="417"/>
      <c r="E861" s="418"/>
      <c r="F861" s="418"/>
      <c r="G861" s="418"/>
    </row>
    <row r="862" spans="1:7" ht="16.95" customHeight="1">
      <c r="A862" s="160" t="s">
        <v>211</v>
      </c>
      <c r="B862" s="419">
        <v>4</v>
      </c>
      <c r="C862" s="419"/>
      <c r="D862" s="419"/>
      <c r="E862" s="161"/>
      <c r="F862" s="159"/>
      <c r="G862" s="159"/>
    </row>
    <row r="863" spans="1:7" ht="15.6" customHeight="1">
      <c r="A863" s="420" t="s">
        <v>6</v>
      </c>
      <c r="B863" s="416" t="s">
        <v>7</v>
      </c>
      <c r="C863" s="416" t="s">
        <v>8</v>
      </c>
      <c r="D863" s="416" t="s">
        <v>10</v>
      </c>
      <c r="E863" s="416"/>
      <c r="F863" s="416"/>
      <c r="G863" s="416" t="s">
        <v>11</v>
      </c>
    </row>
    <row r="864" spans="1:7">
      <c r="A864" s="420"/>
      <c r="B864" s="416"/>
      <c r="C864" s="416"/>
      <c r="D864" s="163" t="s">
        <v>12</v>
      </c>
      <c r="E864" s="163" t="s">
        <v>13</v>
      </c>
      <c r="F864" s="163" t="s">
        <v>14</v>
      </c>
      <c r="G864" s="416"/>
    </row>
    <row r="865" spans="1:7">
      <c r="A865" s="164">
        <v>1</v>
      </c>
      <c r="B865" s="164">
        <v>2</v>
      </c>
      <c r="C865" s="164">
        <v>3</v>
      </c>
      <c r="D865" s="164">
        <v>4</v>
      </c>
      <c r="E865" s="164">
        <v>5</v>
      </c>
      <c r="F865" s="164">
        <v>6</v>
      </c>
      <c r="G865" s="164">
        <v>7</v>
      </c>
    </row>
    <row r="866" spans="1:7">
      <c r="A866" s="415" t="s">
        <v>212</v>
      </c>
      <c r="B866" s="415"/>
      <c r="C866" s="415"/>
      <c r="D866" s="415"/>
      <c r="E866" s="415"/>
      <c r="F866" s="415"/>
      <c r="G866" s="415"/>
    </row>
    <row r="867" spans="1:7">
      <c r="A867" s="173">
        <v>14</v>
      </c>
      <c r="B867" s="184" t="s">
        <v>28</v>
      </c>
      <c r="C867" s="173">
        <v>10</v>
      </c>
      <c r="D867" s="174">
        <v>0.08</v>
      </c>
      <c r="E867" s="174">
        <v>7.25</v>
      </c>
      <c r="F867" s="174">
        <v>0.13</v>
      </c>
      <c r="G867" s="174">
        <v>66.09</v>
      </c>
    </row>
    <row r="868" spans="1:7" ht="31.2">
      <c r="A868" s="173">
        <v>223.01</v>
      </c>
      <c r="B868" s="184" t="s">
        <v>253</v>
      </c>
      <c r="C868" s="173">
        <v>150</v>
      </c>
      <c r="D868" s="174">
        <v>22.92</v>
      </c>
      <c r="E868" s="174">
        <v>13.17</v>
      </c>
      <c r="F868" s="174">
        <v>33.29</v>
      </c>
      <c r="G868" s="174">
        <v>345.69</v>
      </c>
    </row>
    <row r="869" spans="1:7">
      <c r="A869" s="173">
        <v>377</v>
      </c>
      <c r="B869" s="184" t="s">
        <v>21</v>
      </c>
      <c r="C869" s="173">
        <v>200</v>
      </c>
      <c r="D869" s="174">
        <v>0.06</v>
      </c>
      <c r="E869" s="174">
        <v>0.01</v>
      </c>
      <c r="F869" s="174">
        <v>11.19</v>
      </c>
      <c r="G869" s="174">
        <v>46.28</v>
      </c>
    </row>
    <row r="870" spans="1:7">
      <c r="A870" s="173"/>
      <c r="B870" s="184" t="s">
        <v>22</v>
      </c>
      <c r="C870" s="173">
        <v>50</v>
      </c>
      <c r="D870" s="174">
        <v>3.95</v>
      </c>
      <c r="E870" s="185">
        <v>0.5</v>
      </c>
      <c r="F870" s="174">
        <v>24.15</v>
      </c>
      <c r="G870" s="185">
        <v>117.5</v>
      </c>
    </row>
    <row r="871" spans="1:7">
      <c r="A871" s="173">
        <v>338</v>
      </c>
      <c r="B871" s="184" t="s">
        <v>217</v>
      </c>
      <c r="C871" s="173">
        <v>100</v>
      </c>
      <c r="D871" s="185">
        <v>0.4</v>
      </c>
      <c r="E871" s="185">
        <v>0.3</v>
      </c>
      <c r="F871" s="185">
        <v>10.3</v>
      </c>
      <c r="G871" s="173">
        <v>47</v>
      </c>
    </row>
    <row r="872" spans="1:7">
      <c r="A872" s="415" t="s">
        <v>25</v>
      </c>
      <c r="B872" s="415"/>
      <c r="C872" s="164">
        <v>510</v>
      </c>
      <c r="D872" s="174">
        <v>27.41</v>
      </c>
      <c r="E872" s="174">
        <v>21.23</v>
      </c>
      <c r="F872" s="174">
        <v>79.06</v>
      </c>
      <c r="G872" s="174">
        <v>622.55999999999995</v>
      </c>
    </row>
    <row r="873" spans="1:7">
      <c r="A873" s="415" t="s">
        <v>214</v>
      </c>
      <c r="B873" s="415"/>
      <c r="C873" s="415"/>
      <c r="D873" s="415"/>
      <c r="E873" s="415"/>
      <c r="F873" s="415"/>
      <c r="G873" s="415"/>
    </row>
    <row r="874" spans="1:7" ht="31.2">
      <c r="A874" s="175" t="s">
        <v>183</v>
      </c>
      <c r="B874" s="176" t="s">
        <v>184</v>
      </c>
      <c r="C874" s="175">
        <v>60</v>
      </c>
      <c r="D874" s="177">
        <v>1.07</v>
      </c>
      <c r="E874" s="177">
        <v>3.29</v>
      </c>
      <c r="F874" s="177">
        <v>4.21</v>
      </c>
      <c r="G874" s="177">
        <v>50.52</v>
      </c>
    </row>
    <row r="875" spans="1:7" ht="26.85" customHeight="1">
      <c r="A875" s="175" t="s">
        <v>156</v>
      </c>
      <c r="B875" s="176" t="s">
        <v>157</v>
      </c>
      <c r="C875" s="175">
        <v>205</v>
      </c>
      <c r="D875" s="177">
        <v>1.79</v>
      </c>
      <c r="E875" s="177">
        <v>6.03</v>
      </c>
      <c r="F875" s="177">
        <v>14.48</v>
      </c>
      <c r="G875" s="177">
        <v>119.65</v>
      </c>
    </row>
    <row r="876" spans="1:7" ht="31.2">
      <c r="A876" s="175" t="s">
        <v>185</v>
      </c>
      <c r="B876" s="176" t="s">
        <v>186</v>
      </c>
      <c r="C876" s="175">
        <v>205</v>
      </c>
      <c r="D876" s="178">
        <v>21.54</v>
      </c>
      <c r="E876" s="177">
        <v>12.65</v>
      </c>
      <c r="F876" s="177">
        <v>42.02</v>
      </c>
      <c r="G876" s="178">
        <v>363.55</v>
      </c>
    </row>
    <row r="877" spans="1:7">
      <c r="A877" s="175" t="s">
        <v>135</v>
      </c>
      <c r="B877" s="176" t="s">
        <v>136</v>
      </c>
      <c r="C877" s="175">
        <v>200</v>
      </c>
      <c r="D877" s="177">
        <v>0.59</v>
      </c>
      <c r="E877" s="177">
        <v>0.05</v>
      </c>
      <c r="F877" s="177">
        <v>18.579999999999998</v>
      </c>
      <c r="G877" s="177">
        <v>77.94</v>
      </c>
    </row>
    <row r="878" spans="1:7">
      <c r="A878" s="173"/>
      <c r="B878" s="184" t="s">
        <v>22</v>
      </c>
      <c r="C878" s="173">
        <v>50</v>
      </c>
      <c r="D878" s="174">
        <v>3.95</v>
      </c>
      <c r="E878" s="185">
        <v>0.5</v>
      </c>
      <c r="F878" s="174">
        <v>24.15</v>
      </c>
      <c r="G878" s="185">
        <v>117.5</v>
      </c>
    </row>
    <row r="879" spans="1:7">
      <c r="A879" s="173"/>
      <c r="B879" s="184" t="s">
        <v>127</v>
      </c>
      <c r="C879" s="173">
        <v>60</v>
      </c>
      <c r="D879" s="174">
        <v>3.96</v>
      </c>
      <c r="E879" s="174">
        <v>0.72</v>
      </c>
      <c r="F879" s="174">
        <v>23.79</v>
      </c>
      <c r="G879" s="185">
        <v>118.8</v>
      </c>
    </row>
    <row r="880" spans="1:7">
      <c r="A880" s="415" t="s">
        <v>128</v>
      </c>
      <c r="B880" s="415"/>
      <c r="C880" s="164">
        <f>SUM(C874:C879)</f>
        <v>780</v>
      </c>
      <c r="D880" s="206">
        <f>SUM(D874:D879)</f>
        <v>32.9</v>
      </c>
      <c r="E880" s="206">
        <f>SUM(E874:E879)</f>
        <v>23.24</v>
      </c>
      <c r="F880" s="206">
        <f>SUM(F874:F879)</f>
        <v>127.22999999999999</v>
      </c>
      <c r="G880" s="206">
        <f>SUM(G874:G879)</f>
        <v>847.96</v>
      </c>
    </row>
    <row r="881" spans="1:7">
      <c r="A881" s="415" t="s">
        <v>215</v>
      </c>
      <c r="B881" s="415"/>
      <c r="C881" s="415"/>
      <c r="D881" s="415"/>
      <c r="E881" s="415"/>
      <c r="F881" s="415"/>
      <c r="G881" s="415"/>
    </row>
    <row r="882" spans="1:7">
      <c r="A882" s="173">
        <v>406</v>
      </c>
      <c r="B882" s="184" t="s">
        <v>254</v>
      </c>
      <c r="C882" s="173">
        <v>75</v>
      </c>
      <c r="D882" s="174">
        <v>5.14</v>
      </c>
      <c r="E882" s="174">
        <v>6.44</v>
      </c>
      <c r="F882" s="174">
        <v>26.61</v>
      </c>
      <c r="G882" s="174">
        <v>184.89</v>
      </c>
    </row>
    <row r="883" spans="1:7">
      <c r="A883" s="173">
        <v>376</v>
      </c>
      <c r="B883" s="184" t="s">
        <v>32</v>
      </c>
      <c r="C883" s="173">
        <v>200</v>
      </c>
      <c r="D883" s="196"/>
      <c r="E883" s="196"/>
      <c r="F883" s="174">
        <v>11.09</v>
      </c>
      <c r="G883" s="174">
        <v>44.34</v>
      </c>
    </row>
    <row r="884" spans="1:7">
      <c r="A884" s="173">
        <v>338</v>
      </c>
      <c r="B884" s="184" t="s">
        <v>230</v>
      </c>
      <c r="C884" s="173">
        <v>100</v>
      </c>
      <c r="D884" s="185">
        <v>0.4</v>
      </c>
      <c r="E884" s="185">
        <v>0.4</v>
      </c>
      <c r="F884" s="185">
        <v>9.8000000000000007</v>
      </c>
      <c r="G884" s="173">
        <v>47</v>
      </c>
    </row>
    <row r="885" spans="1:7">
      <c r="A885" s="415" t="s">
        <v>218</v>
      </c>
      <c r="B885" s="415"/>
      <c r="C885" s="164">
        <v>375</v>
      </c>
      <c r="D885" s="174">
        <v>5.54</v>
      </c>
      <c r="E885" s="174">
        <v>6.84</v>
      </c>
      <c r="F885" s="174">
        <v>47.5</v>
      </c>
      <c r="G885" s="174">
        <v>276.23</v>
      </c>
    </row>
    <row r="886" spans="1:7">
      <c r="A886" s="414" t="s">
        <v>219</v>
      </c>
      <c r="B886" s="414"/>
      <c r="C886" s="414"/>
      <c r="D886" s="414"/>
      <c r="E886" s="414"/>
      <c r="F886" s="414"/>
      <c r="G886" s="414"/>
    </row>
    <row r="887" spans="1:7">
      <c r="A887" s="186">
        <v>45</v>
      </c>
      <c r="B887" s="187" t="s">
        <v>130</v>
      </c>
      <c r="C887" s="186">
        <v>60</v>
      </c>
      <c r="D887" s="188">
        <v>1.01</v>
      </c>
      <c r="E887" s="189">
        <v>4.0999999999999996</v>
      </c>
      <c r="F887" s="188">
        <v>2.98</v>
      </c>
      <c r="G887" s="188">
        <v>53.15</v>
      </c>
    </row>
    <row r="888" spans="1:7" ht="26.1" customHeight="1">
      <c r="A888" s="186">
        <v>229</v>
      </c>
      <c r="B888" s="187" t="s">
        <v>257</v>
      </c>
      <c r="C888" s="186">
        <v>90</v>
      </c>
      <c r="D888" s="188">
        <v>12.67</v>
      </c>
      <c r="E888" s="188">
        <v>3.72</v>
      </c>
      <c r="F888" s="188">
        <v>2.21</v>
      </c>
      <c r="G888" s="188">
        <v>93.68</v>
      </c>
    </row>
    <row r="889" spans="1:7">
      <c r="A889" s="186">
        <v>125</v>
      </c>
      <c r="B889" s="187" t="s">
        <v>240</v>
      </c>
      <c r="C889" s="186">
        <v>150</v>
      </c>
      <c r="D889" s="189">
        <v>3.1</v>
      </c>
      <c r="E889" s="188">
        <v>0.62</v>
      </c>
      <c r="F889" s="188">
        <v>25.27</v>
      </c>
      <c r="G889" s="188">
        <v>119.35</v>
      </c>
    </row>
    <row r="890" spans="1:7">
      <c r="A890" s="186">
        <v>378</v>
      </c>
      <c r="B890" s="187" t="s">
        <v>222</v>
      </c>
      <c r="C890" s="186">
        <v>200</v>
      </c>
      <c r="D890" s="188">
        <v>1.61</v>
      </c>
      <c r="E890" s="188">
        <v>1.39</v>
      </c>
      <c r="F890" s="188">
        <v>13.76</v>
      </c>
      <c r="G890" s="188">
        <v>74.34</v>
      </c>
    </row>
    <row r="891" spans="1:7">
      <c r="A891" s="186"/>
      <c r="B891" s="187" t="s">
        <v>22</v>
      </c>
      <c r="C891" s="186">
        <v>30</v>
      </c>
      <c r="D891" s="188">
        <v>2.37</v>
      </c>
      <c r="E891" s="189">
        <v>0.3</v>
      </c>
      <c r="F891" s="188">
        <v>14.49</v>
      </c>
      <c r="G891" s="189">
        <v>70.5</v>
      </c>
    </row>
    <row r="892" spans="1:7">
      <c r="A892" s="414" t="s">
        <v>223</v>
      </c>
      <c r="B892" s="414"/>
      <c r="C892" s="190">
        <v>530</v>
      </c>
      <c r="D892" s="188">
        <v>20.76</v>
      </c>
      <c r="E892" s="188">
        <v>10.130000000000001</v>
      </c>
      <c r="F892" s="188">
        <v>58.71</v>
      </c>
      <c r="G892" s="188">
        <v>411.02</v>
      </c>
    </row>
    <row r="893" spans="1:7">
      <c r="A893" s="414" t="s">
        <v>224</v>
      </c>
      <c r="B893" s="414"/>
      <c r="C893" s="414"/>
      <c r="D893" s="414"/>
      <c r="E893" s="414"/>
      <c r="F893" s="414"/>
      <c r="G893" s="414"/>
    </row>
    <row r="894" spans="1:7">
      <c r="A894" s="186">
        <v>376.02</v>
      </c>
      <c r="B894" s="187" t="s">
        <v>236</v>
      </c>
      <c r="C894" s="186">
        <v>200</v>
      </c>
      <c r="D894" s="189">
        <v>5.8</v>
      </c>
      <c r="E894" s="186">
        <v>5</v>
      </c>
      <c r="F894" s="189">
        <v>9.6</v>
      </c>
      <c r="G894" s="186">
        <v>108</v>
      </c>
    </row>
    <row r="895" spans="1:7">
      <c r="A895" s="414" t="s">
        <v>226</v>
      </c>
      <c r="B895" s="414"/>
      <c r="C895" s="190">
        <v>200</v>
      </c>
      <c r="D895" s="188">
        <v>5.8</v>
      </c>
      <c r="E895" s="188">
        <v>5</v>
      </c>
      <c r="F895" s="188">
        <v>9.6</v>
      </c>
      <c r="G895" s="186">
        <v>108</v>
      </c>
    </row>
    <row r="896" spans="1:7">
      <c r="A896" s="415" t="s">
        <v>227</v>
      </c>
      <c r="B896" s="415"/>
      <c r="C896" s="191">
        <f>C895+C892+C885+C880+C872</f>
        <v>2395</v>
      </c>
      <c r="D896" s="192">
        <f>D895+D892+D885+D880+D872</f>
        <v>92.41</v>
      </c>
      <c r="E896" s="192">
        <f>E895+E892+E885+E880+E872</f>
        <v>66.44</v>
      </c>
      <c r="F896" s="192">
        <f>F895+F892+F885+F880+F872</f>
        <v>322.10000000000002</v>
      </c>
      <c r="G896" s="192">
        <f>G895+G892+G885+G880+G872</f>
        <v>2265.77</v>
      </c>
    </row>
    <row r="897" spans="1:7">
      <c r="A897" s="158"/>
      <c r="B897" s="159"/>
      <c r="C897" s="159"/>
      <c r="D897" s="159"/>
      <c r="E897" s="159"/>
      <c r="F897" s="159"/>
      <c r="G897" s="159"/>
    </row>
    <row r="898" spans="1:7">
      <c r="A898" s="418"/>
      <c r="B898" s="418"/>
      <c r="C898" s="418"/>
      <c r="D898" s="418"/>
      <c r="E898" s="418"/>
      <c r="F898" s="418"/>
      <c r="G898" s="418"/>
    </row>
    <row r="899" spans="1:7">
      <c r="A899" s="160" t="s">
        <v>209</v>
      </c>
      <c r="B899" s="417" t="s">
        <v>234</v>
      </c>
      <c r="C899" s="417"/>
      <c r="D899" s="417"/>
      <c r="E899" s="418"/>
      <c r="F899" s="418"/>
      <c r="G899" s="418"/>
    </row>
    <row r="900" spans="1:7" ht="16.95" customHeight="1">
      <c r="A900" s="160" t="s">
        <v>211</v>
      </c>
      <c r="B900" s="419">
        <v>4</v>
      </c>
      <c r="C900" s="419"/>
      <c r="D900" s="419"/>
      <c r="E900" s="161"/>
      <c r="F900" s="159"/>
      <c r="G900" s="159"/>
    </row>
    <row r="901" spans="1:7" ht="15.6" customHeight="1">
      <c r="A901" s="420" t="s">
        <v>6</v>
      </c>
      <c r="B901" s="416" t="s">
        <v>7</v>
      </c>
      <c r="C901" s="416" t="s">
        <v>8</v>
      </c>
      <c r="D901" s="416" t="s">
        <v>10</v>
      </c>
      <c r="E901" s="416"/>
      <c r="F901" s="416"/>
      <c r="G901" s="416" t="s">
        <v>11</v>
      </c>
    </row>
    <row r="902" spans="1:7">
      <c r="A902" s="420"/>
      <c r="B902" s="416"/>
      <c r="C902" s="416"/>
      <c r="D902" s="163" t="s">
        <v>12</v>
      </c>
      <c r="E902" s="163" t="s">
        <v>13</v>
      </c>
      <c r="F902" s="163" t="s">
        <v>14</v>
      </c>
      <c r="G902" s="416"/>
    </row>
    <row r="903" spans="1:7">
      <c r="A903" s="164">
        <v>1</v>
      </c>
      <c r="B903" s="164">
        <v>2</v>
      </c>
      <c r="C903" s="164">
        <v>3</v>
      </c>
      <c r="D903" s="164">
        <v>4</v>
      </c>
      <c r="E903" s="164">
        <v>5</v>
      </c>
      <c r="F903" s="164">
        <v>6</v>
      </c>
      <c r="G903" s="164">
        <v>7</v>
      </c>
    </row>
    <row r="904" spans="1:7">
      <c r="A904" s="415" t="s">
        <v>212</v>
      </c>
      <c r="B904" s="415"/>
      <c r="C904" s="415"/>
      <c r="D904" s="415"/>
      <c r="E904" s="415"/>
      <c r="F904" s="415"/>
      <c r="G904" s="415"/>
    </row>
    <row r="905" spans="1:7" ht="31.2">
      <c r="A905" s="173">
        <v>173.01</v>
      </c>
      <c r="B905" s="184" t="s">
        <v>95</v>
      </c>
      <c r="C905" s="173">
        <v>150</v>
      </c>
      <c r="D905" s="174">
        <v>5.22</v>
      </c>
      <c r="E905" s="174">
        <v>5.27</v>
      </c>
      <c r="F905" s="174">
        <v>26.01</v>
      </c>
      <c r="G905" s="174">
        <v>174.04</v>
      </c>
    </row>
    <row r="906" spans="1:7" ht="31.2">
      <c r="A906" s="173">
        <v>486</v>
      </c>
      <c r="B906" s="184" t="s">
        <v>96</v>
      </c>
      <c r="C906" s="173">
        <v>100</v>
      </c>
      <c r="D906" s="174">
        <v>7.63</v>
      </c>
      <c r="E906" s="174">
        <v>8.16</v>
      </c>
      <c r="F906" s="174">
        <v>31.26</v>
      </c>
      <c r="G906" s="174">
        <v>232.42</v>
      </c>
    </row>
    <row r="907" spans="1:7">
      <c r="A907" s="173">
        <v>382</v>
      </c>
      <c r="B907" s="184" t="s">
        <v>40</v>
      </c>
      <c r="C907" s="173">
        <v>200</v>
      </c>
      <c r="D907" s="174">
        <v>3.99</v>
      </c>
      <c r="E907" s="174">
        <v>3.17</v>
      </c>
      <c r="F907" s="174">
        <v>16.34</v>
      </c>
      <c r="G907" s="174">
        <v>111.18</v>
      </c>
    </row>
    <row r="908" spans="1:7">
      <c r="A908" s="173">
        <v>338</v>
      </c>
      <c r="B908" s="184" t="s">
        <v>230</v>
      </c>
      <c r="C908" s="173">
        <v>100</v>
      </c>
      <c r="D908" s="185">
        <v>0.4</v>
      </c>
      <c r="E908" s="185">
        <v>0.4</v>
      </c>
      <c r="F908" s="185">
        <v>9.8000000000000007</v>
      </c>
      <c r="G908" s="173">
        <v>47</v>
      </c>
    </row>
    <row r="909" spans="1:7">
      <c r="A909" s="415" t="s">
        <v>25</v>
      </c>
      <c r="B909" s="415"/>
      <c r="C909" s="164">
        <v>550</v>
      </c>
      <c r="D909" s="174">
        <v>17.239999999999998</v>
      </c>
      <c r="E909" s="174">
        <v>17</v>
      </c>
      <c r="F909" s="174">
        <v>83.41</v>
      </c>
      <c r="G909" s="174">
        <v>564.64</v>
      </c>
    </row>
    <row r="910" spans="1:7">
      <c r="A910" s="415" t="s">
        <v>214</v>
      </c>
      <c r="B910" s="415"/>
      <c r="C910" s="415"/>
      <c r="D910" s="415"/>
      <c r="E910" s="415"/>
      <c r="F910" s="415"/>
      <c r="G910" s="415"/>
    </row>
    <row r="911" spans="1:7">
      <c r="A911" s="175" t="s">
        <v>173</v>
      </c>
      <c r="B911" s="176" t="s">
        <v>187</v>
      </c>
      <c r="C911" s="175">
        <v>60</v>
      </c>
      <c r="D911" s="177">
        <v>1.26</v>
      </c>
      <c r="E911" s="177">
        <v>3.11</v>
      </c>
      <c r="F911" s="177">
        <v>4.46</v>
      </c>
      <c r="G911" s="175">
        <v>51</v>
      </c>
    </row>
    <row r="912" spans="1:7" ht="31.2">
      <c r="A912" s="175" t="s">
        <v>146</v>
      </c>
      <c r="B912" s="176" t="s">
        <v>140</v>
      </c>
      <c r="C912" s="175">
        <v>200</v>
      </c>
      <c r="D912" s="178">
        <v>4.7</v>
      </c>
      <c r="E912" s="177">
        <v>4.3</v>
      </c>
      <c r="F912" s="177">
        <v>15.42</v>
      </c>
      <c r="G912" s="178">
        <v>102.7</v>
      </c>
    </row>
    <row r="913" spans="1:15" ht="24.6" customHeight="1">
      <c r="A913" s="175" t="s">
        <v>84</v>
      </c>
      <c r="B913" s="176" t="s">
        <v>188</v>
      </c>
      <c r="C913" s="175">
        <v>90</v>
      </c>
      <c r="D913" s="177">
        <v>13.24</v>
      </c>
      <c r="E913" s="177">
        <v>10.86</v>
      </c>
      <c r="F913" s="178">
        <v>12.6</v>
      </c>
      <c r="G913" s="177">
        <v>201.29</v>
      </c>
      <c r="I913" s="216"/>
      <c r="J913" s="217"/>
      <c r="K913" s="216"/>
      <c r="L913" s="218"/>
      <c r="M913" s="218"/>
      <c r="N913" s="218"/>
      <c r="O913" s="219"/>
    </row>
    <row r="914" spans="1:15" ht="33.75" customHeight="1">
      <c r="A914" s="175" t="s">
        <v>18</v>
      </c>
      <c r="B914" s="181" t="s">
        <v>124</v>
      </c>
      <c r="C914" s="182">
        <v>155</v>
      </c>
      <c r="D914" s="183">
        <v>6.2</v>
      </c>
      <c r="E914" s="179">
        <v>4.58</v>
      </c>
      <c r="F914" s="183">
        <v>42.3</v>
      </c>
      <c r="G914" s="179">
        <f>F914*4+E914*9+D914*4</f>
        <v>235.22</v>
      </c>
      <c r="I914" s="216"/>
      <c r="J914" s="217"/>
      <c r="K914" s="216"/>
      <c r="L914" s="218"/>
      <c r="M914" s="218"/>
      <c r="N914" s="218"/>
      <c r="O914" s="219"/>
    </row>
    <row r="915" spans="1:15">
      <c r="A915" s="175" t="s">
        <v>125</v>
      </c>
      <c r="B915" s="176" t="s">
        <v>143</v>
      </c>
      <c r="C915" s="175">
        <v>200</v>
      </c>
      <c r="D915" s="177">
        <v>0.16</v>
      </c>
      <c r="E915" s="177">
        <v>0.04</v>
      </c>
      <c r="F915" s="177">
        <v>15.42</v>
      </c>
      <c r="G915" s="178">
        <v>63.6</v>
      </c>
    </row>
    <row r="916" spans="1:15">
      <c r="A916" s="173"/>
      <c r="B916" s="184" t="s">
        <v>22</v>
      </c>
      <c r="C916" s="173">
        <v>50</v>
      </c>
      <c r="D916" s="174">
        <v>3.95</v>
      </c>
      <c r="E916" s="185">
        <v>0.5</v>
      </c>
      <c r="F916" s="174">
        <v>24.15</v>
      </c>
      <c r="G916" s="185">
        <v>117.5</v>
      </c>
    </row>
    <row r="917" spans="1:15">
      <c r="A917" s="173"/>
      <c r="B917" s="184" t="s">
        <v>127</v>
      </c>
      <c r="C917" s="173">
        <v>60</v>
      </c>
      <c r="D917" s="174">
        <v>3.96</v>
      </c>
      <c r="E917" s="174">
        <v>0.72</v>
      </c>
      <c r="F917" s="174">
        <v>23.79</v>
      </c>
      <c r="G917" s="185">
        <v>118.8</v>
      </c>
    </row>
    <row r="918" spans="1:15">
      <c r="A918" s="415" t="s">
        <v>128</v>
      </c>
      <c r="B918" s="415"/>
      <c r="C918" s="164">
        <v>775</v>
      </c>
      <c r="D918" s="174">
        <f>SUM(D911:D917)</f>
        <v>33.47</v>
      </c>
      <c r="E918" s="174">
        <f>SUM(E911:E917)</f>
        <v>24.11</v>
      </c>
      <c r="F918" s="174">
        <f>SUM(F911:F917)</f>
        <v>138.13999999999999</v>
      </c>
      <c r="G918" s="174">
        <f>SUM(G911:G917)</f>
        <v>890.11</v>
      </c>
    </row>
    <row r="919" spans="1:15">
      <c r="A919" s="415" t="s">
        <v>215</v>
      </c>
      <c r="B919" s="415"/>
      <c r="C919" s="415"/>
      <c r="D919" s="415"/>
      <c r="E919" s="415"/>
      <c r="F919" s="415"/>
      <c r="G919" s="415"/>
    </row>
    <row r="920" spans="1:15">
      <c r="A920" s="173">
        <v>446</v>
      </c>
      <c r="B920" s="184" t="s">
        <v>243</v>
      </c>
      <c r="C920" s="173">
        <v>75</v>
      </c>
      <c r="D920" s="174">
        <v>6.78</v>
      </c>
      <c r="E920" s="174">
        <v>13.52</v>
      </c>
      <c r="F920" s="185">
        <v>27.5</v>
      </c>
      <c r="G920" s="174">
        <v>259.74</v>
      </c>
    </row>
    <row r="921" spans="1:15">
      <c r="A921" s="173">
        <v>377</v>
      </c>
      <c r="B921" s="184" t="s">
        <v>21</v>
      </c>
      <c r="C921" s="173">
        <v>200</v>
      </c>
      <c r="D921" s="174">
        <v>0.06</v>
      </c>
      <c r="E921" s="174">
        <v>0.01</v>
      </c>
      <c r="F921" s="174">
        <v>11.19</v>
      </c>
      <c r="G921" s="174">
        <v>46.28</v>
      </c>
    </row>
    <row r="922" spans="1:15">
      <c r="A922" s="173">
        <v>338</v>
      </c>
      <c r="B922" s="184" t="s">
        <v>217</v>
      </c>
      <c r="C922" s="173">
        <v>100</v>
      </c>
      <c r="D922" s="185">
        <v>0.4</v>
      </c>
      <c r="E922" s="185">
        <v>0.3</v>
      </c>
      <c r="F922" s="185">
        <v>10.3</v>
      </c>
      <c r="G922" s="173">
        <v>47</v>
      </c>
    </row>
    <row r="923" spans="1:15">
      <c r="A923" s="415" t="s">
        <v>218</v>
      </c>
      <c r="B923" s="415"/>
      <c r="C923" s="164">
        <v>375</v>
      </c>
      <c r="D923" s="174">
        <v>7.24</v>
      </c>
      <c r="E923" s="174">
        <v>13.83</v>
      </c>
      <c r="F923" s="174">
        <v>48.99</v>
      </c>
      <c r="G923" s="174">
        <v>353.02</v>
      </c>
    </row>
    <row r="924" spans="1:15">
      <c r="A924" s="414" t="s">
        <v>219</v>
      </c>
      <c r="B924" s="414"/>
      <c r="C924" s="414"/>
      <c r="D924" s="414"/>
      <c r="E924" s="414"/>
      <c r="F924" s="414"/>
      <c r="G924" s="414"/>
    </row>
    <row r="925" spans="1:15" ht="31.2">
      <c r="A925" s="186">
        <v>55</v>
      </c>
      <c r="B925" s="187" t="s">
        <v>150</v>
      </c>
      <c r="C925" s="186">
        <v>60</v>
      </c>
      <c r="D925" s="188">
        <v>0.75</v>
      </c>
      <c r="E925" s="188">
        <v>5.0599999999999996</v>
      </c>
      <c r="F925" s="188">
        <v>3.72</v>
      </c>
      <c r="G925" s="188">
        <v>63.85</v>
      </c>
    </row>
    <row r="926" spans="1:15">
      <c r="A926" s="186">
        <v>213</v>
      </c>
      <c r="B926" s="187" t="s">
        <v>258</v>
      </c>
      <c r="C926" s="186">
        <v>200</v>
      </c>
      <c r="D926" s="189">
        <v>16.399999999999999</v>
      </c>
      <c r="E926" s="188">
        <v>13.73</v>
      </c>
      <c r="F926" s="188">
        <v>7.55</v>
      </c>
      <c r="G926" s="188">
        <v>220.44</v>
      </c>
    </row>
    <row r="927" spans="1:15">
      <c r="A927" s="186">
        <v>376</v>
      </c>
      <c r="B927" s="187" t="s">
        <v>32</v>
      </c>
      <c r="C927" s="186">
        <v>200</v>
      </c>
      <c r="D927" s="203"/>
      <c r="E927" s="203"/>
      <c r="F927" s="188">
        <v>11.09</v>
      </c>
      <c r="G927" s="188">
        <v>44.34</v>
      </c>
    </row>
    <row r="928" spans="1:15">
      <c r="A928" s="186"/>
      <c r="B928" s="187" t="s">
        <v>22</v>
      </c>
      <c r="C928" s="186">
        <v>40</v>
      </c>
      <c r="D928" s="188">
        <v>3.16</v>
      </c>
      <c r="E928" s="189">
        <v>0.4</v>
      </c>
      <c r="F928" s="188">
        <v>19.32</v>
      </c>
      <c r="G928" s="186">
        <v>94</v>
      </c>
    </row>
    <row r="929" spans="1:7">
      <c r="A929" s="414" t="s">
        <v>223</v>
      </c>
      <c r="B929" s="414"/>
      <c r="C929" s="190">
        <v>500</v>
      </c>
      <c r="D929" s="188">
        <v>20.309999999999999</v>
      </c>
      <c r="E929" s="188">
        <v>19.190000000000001</v>
      </c>
      <c r="F929" s="188">
        <v>41.68</v>
      </c>
      <c r="G929" s="188">
        <v>422.63</v>
      </c>
    </row>
    <row r="930" spans="1:7">
      <c r="A930" s="414" t="s">
        <v>224</v>
      </c>
      <c r="B930" s="414"/>
      <c r="C930" s="414"/>
      <c r="D930" s="414"/>
      <c r="E930" s="414"/>
      <c r="F930" s="414"/>
      <c r="G930" s="414"/>
    </row>
    <row r="931" spans="1:7">
      <c r="A931" s="186">
        <v>376.03</v>
      </c>
      <c r="B931" s="187" t="s">
        <v>233</v>
      </c>
      <c r="C931" s="186">
        <v>200</v>
      </c>
      <c r="D931" s="189">
        <v>5.8</v>
      </c>
      <c r="E931" s="186">
        <v>5</v>
      </c>
      <c r="F931" s="186">
        <v>8</v>
      </c>
      <c r="G931" s="186">
        <v>106</v>
      </c>
    </row>
    <row r="932" spans="1:7">
      <c r="A932" s="414" t="s">
        <v>226</v>
      </c>
      <c r="B932" s="414"/>
      <c r="C932" s="190">
        <v>200</v>
      </c>
      <c r="D932" s="188">
        <v>5.8</v>
      </c>
      <c r="E932" s="188">
        <v>5</v>
      </c>
      <c r="F932" s="188">
        <v>8</v>
      </c>
      <c r="G932" s="186">
        <v>106</v>
      </c>
    </row>
    <row r="933" spans="1:7">
      <c r="A933" s="415" t="s">
        <v>227</v>
      </c>
      <c r="B933" s="415"/>
      <c r="C933" s="191">
        <f>C932+C929+C923+C918+C909</f>
        <v>2400</v>
      </c>
      <c r="D933" s="192">
        <f>D932+D929+D923+D918+D909</f>
        <v>84.059999999999988</v>
      </c>
      <c r="E933" s="192">
        <f>E932+E929+E923+E918+E909</f>
        <v>79.13</v>
      </c>
      <c r="F933" s="192">
        <f>F932+F929+F923+F918+F909</f>
        <v>320.22000000000003</v>
      </c>
      <c r="G933" s="192">
        <f>G932+G929+G923+G918+G909</f>
        <v>2336.4</v>
      </c>
    </row>
    <row r="934" spans="1:7">
      <c r="A934" s="158"/>
      <c r="B934" s="159"/>
      <c r="C934" s="159"/>
      <c r="D934" s="159"/>
      <c r="E934" s="159"/>
      <c r="F934" s="159"/>
      <c r="G934" s="159"/>
    </row>
    <row r="935" spans="1:7">
      <c r="A935" s="418"/>
      <c r="B935" s="418"/>
      <c r="C935" s="418"/>
      <c r="D935" s="418"/>
      <c r="E935" s="418"/>
      <c r="F935" s="418"/>
      <c r="G935" s="418"/>
    </row>
    <row r="936" spans="1:7">
      <c r="A936" s="160" t="s">
        <v>209</v>
      </c>
      <c r="B936" s="417" t="s">
        <v>237</v>
      </c>
      <c r="C936" s="417"/>
      <c r="D936" s="417"/>
      <c r="E936" s="418"/>
      <c r="F936" s="418"/>
      <c r="G936" s="418"/>
    </row>
    <row r="937" spans="1:7" ht="16.95" customHeight="1">
      <c r="A937" s="160" t="s">
        <v>211</v>
      </c>
      <c r="B937" s="419">
        <v>4</v>
      </c>
      <c r="C937" s="419"/>
      <c r="D937" s="419"/>
      <c r="E937" s="161"/>
      <c r="F937" s="159"/>
      <c r="G937" s="159"/>
    </row>
    <row r="938" spans="1:7" ht="15.6" customHeight="1">
      <c r="A938" s="420" t="s">
        <v>6</v>
      </c>
      <c r="B938" s="416" t="s">
        <v>7</v>
      </c>
      <c r="C938" s="416" t="s">
        <v>8</v>
      </c>
      <c r="D938" s="416" t="s">
        <v>10</v>
      </c>
      <c r="E938" s="416"/>
      <c r="F938" s="416"/>
      <c r="G938" s="416" t="s">
        <v>11</v>
      </c>
    </row>
    <row r="939" spans="1:7">
      <c r="A939" s="420"/>
      <c r="B939" s="416"/>
      <c r="C939" s="416"/>
      <c r="D939" s="163" t="s">
        <v>12</v>
      </c>
      <c r="E939" s="163" t="s">
        <v>13</v>
      </c>
      <c r="F939" s="163" t="s">
        <v>14</v>
      </c>
      <c r="G939" s="416"/>
    </row>
    <row r="940" spans="1:7">
      <c r="A940" s="164">
        <v>1</v>
      </c>
      <c r="B940" s="164">
        <v>2</v>
      </c>
      <c r="C940" s="164">
        <v>3</v>
      </c>
      <c r="D940" s="164">
        <v>4</v>
      </c>
      <c r="E940" s="164">
        <v>5</v>
      </c>
      <c r="F940" s="164">
        <v>6</v>
      </c>
      <c r="G940" s="164">
        <v>7</v>
      </c>
    </row>
    <row r="941" spans="1:7">
      <c r="A941" s="415" t="s">
        <v>212</v>
      </c>
      <c r="B941" s="415"/>
      <c r="C941" s="415"/>
      <c r="D941" s="415"/>
      <c r="E941" s="415"/>
      <c r="F941" s="415"/>
      <c r="G941" s="415"/>
    </row>
    <row r="942" spans="1:7">
      <c r="A942" s="182" t="s">
        <v>35</v>
      </c>
      <c r="B942" s="181" t="s">
        <v>36</v>
      </c>
      <c r="C942" s="182">
        <v>15</v>
      </c>
      <c r="D942" s="183">
        <v>3.9</v>
      </c>
      <c r="E942" s="179">
        <v>3.92</v>
      </c>
      <c r="F942" s="180"/>
      <c r="G942" s="183">
        <v>51.6</v>
      </c>
    </row>
    <row r="943" spans="1:7">
      <c r="A943" s="179" t="s">
        <v>37</v>
      </c>
      <c r="B943" s="181" t="s">
        <v>38</v>
      </c>
      <c r="C943" s="182">
        <v>150</v>
      </c>
      <c r="D943" s="179">
        <v>5.9</v>
      </c>
      <c r="E943" s="179">
        <v>8.31</v>
      </c>
      <c r="F943" s="179">
        <v>30.22</v>
      </c>
      <c r="G943" s="179">
        <v>219.39</v>
      </c>
    </row>
    <row r="944" spans="1:7">
      <c r="A944" s="182" t="s">
        <v>39</v>
      </c>
      <c r="B944" s="181" t="s">
        <v>40</v>
      </c>
      <c r="C944" s="182">
        <v>200</v>
      </c>
      <c r="D944" s="179">
        <v>3.99</v>
      </c>
      <c r="E944" s="179">
        <v>3.17</v>
      </c>
      <c r="F944" s="179">
        <v>16.34</v>
      </c>
      <c r="G944" s="179">
        <v>111.18</v>
      </c>
    </row>
    <row r="945" spans="1:7">
      <c r="A945" s="173"/>
      <c r="B945" s="184" t="s">
        <v>22</v>
      </c>
      <c r="C945" s="173">
        <v>40</v>
      </c>
      <c r="D945" s="174">
        <v>3.16</v>
      </c>
      <c r="E945" s="185">
        <v>0.4</v>
      </c>
      <c r="F945" s="174">
        <v>19.32</v>
      </c>
      <c r="G945" s="173">
        <v>94</v>
      </c>
    </row>
    <row r="946" spans="1:7">
      <c r="A946" s="173">
        <v>338</v>
      </c>
      <c r="B946" s="184" t="s">
        <v>217</v>
      </c>
      <c r="C946" s="173">
        <v>100</v>
      </c>
      <c r="D946" s="185">
        <v>0.4</v>
      </c>
      <c r="E946" s="185">
        <v>0.3</v>
      </c>
      <c r="F946" s="185">
        <v>10.3</v>
      </c>
      <c r="G946" s="173">
        <v>47</v>
      </c>
    </row>
    <row r="947" spans="1:7">
      <c r="A947" s="415" t="s">
        <v>25</v>
      </c>
      <c r="B947" s="415"/>
      <c r="C947" s="164">
        <v>505</v>
      </c>
      <c r="D947" s="174">
        <f>SUM(D942:D946)</f>
        <v>17.350000000000001</v>
      </c>
      <c r="E947" s="174">
        <f>SUM(E942:E946)</f>
        <v>16.100000000000001</v>
      </c>
      <c r="F947" s="174">
        <f>SUM(F942:F946)</f>
        <v>76.179999999999993</v>
      </c>
      <c r="G947" s="174">
        <f>SUM(G942:G946)</f>
        <v>523.17000000000007</v>
      </c>
    </row>
    <row r="948" spans="1:7">
      <c r="A948" s="415" t="s">
        <v>214</v>
      </c>
      <c r="B948" s="415"/>
      <c r="C948" s="415"/>
      <c r="D948" s="415"/>
      <c r="E948" s="415"/>
      <c r="F948" s="415"/>
      <c r="G948" s="415"/>
    </row>
    <row r="949" spans="1:7" ht="31.2">
      <c r="A949" s="175" t="s">
        <v>158</v>
      </c>
      <c r="B949" s="176" t="s">
        <v>159</v>
      </c>
      <c r="C949" s="175">
        <v>60</v>
      </c>
      <c r="D949" s="177">
        <v>1.89</v>
      </c>
      <c r="E949" s="177">
        <v>3.74</v>
      </c>
      <c r="F949" s="177">
        <v>7.12</v>
      </c>
      <c r="G949" s="177">
        <v>69.97</v>
      </c>
    </row>
    <row r="950" spans="1:7">
      <c r="A950" s="175">
        <v>100</v>
      </c>
      <c r="B950" s="176" t="s">
        <v>151</v>
      </c>
      <c r="C950" s="175">
        <v>200</v>
      </c>
      <c r="D950" s="177">
        <v>1.51</v>
      </c>
      <c r="E950" s="177">
        <v>3.18</v>
      </c>
      <c r="F950" s="177">
        <v>7.56</v>
      </c>
      <c r="G950" s="177">
        <v>65.209999999999994</v>
      </c>
    </row>
    <row r="951" spans="1:7" ht="22.35" customHeight="1">
      <c r="A951" s="175">
        <v>356</v>
      </c>
      <c r="B951" s="176" t="s">
        <v>59</v>
      </c>
      <c r="C951" s="175">
        <v>90</v>
      </c>
      <c r="D951" s="177">
        <v>17.28</v>
      </c>
      <c r="E951" s="178">
        <v>14.9</v>
      </c>
      <c r="F951" s="177">
        <v>0.24</v>
      </c>
      <c r="G951" s="178">
        <v>244.5</v>
      </c>
    </row>
    <row r="952" spans="1:7" ht="20.85" customHeight="1">
      <c r="A952" s="175" t="s">
        <v>60</v>
      </c>
      <c r="B952" s="176" t="s">
        <v>189</v>
      </c>
      <c r="C952" s="175">
        <v>150</v>
      </c>
      <c r="D952" s="177">
        <v>3.47</v>
      </c>
      <c r="E952" s="177">
        <v>3.45</v>
      </c>
      <c r="F952" s="177">
        <v>31.61</v>
      </c>
      <c r="G952" s="177">
        <v>171.56</v>
      </c>
    </row>
    <row r="953" spans="1:7">
      <c r="A953" s="177" t="s">
        <v>125</v>
      </c>
      <c r="B953" s="176" t="s">
        <v>126</v>
      </c>
      <c r="C953" s="175">
        <v>200</v>
      </c>
      <c r="D953" s="177">
        <v>0.16</v>
      </c>
      <c r="E953" s="177">
        <v>0.16</v>
      </c>
      <c r="F953" s="178">
        <v>14.9</v>
      </c>
      <c r="G953" s="177">
        <v>62.69</v>
      </c>
    </row>
    <row r="954" spans="1:7">
      <c r="A954" s="173"/>
      <c r="B954" s="184" t="s">
        <v>22</v>
      </c>
      <c r="C954" s="173">
        <v>50</v>
      </c>
      <c r="D954" s="174">
        <v>3.95</v>
      </c>
      <c r="E954" s="185">
        <v>0.5</v>
      </c>
      <c r="F954" s="174">
        <v>24.15</v>
      </c>
      <c r="G954" s="185">
        <v>117.5</v>
      </c>
    </row>
    <row r="955" spans="1:7">
      <c r="A955" s="173"/>
      <c r="B955" s="184" t="s">
        <v>127</v>
      </c>
      <c r="C955" s="173">
        <v>60</v>
      </c>
      <c r="D955" s="174">
        <v>3.96</v>
      </c>
      <c r="E955" s="174">
        <v>0.72</v>
      </c>
      <c r="F955" s="174">
        <v>23.79</v>
      </c>
      <c r="G955" s="185">
        <v>118.8</v>
      </c>
    </row>
    <row r="956" spans="1:7">
      <c r="A956" s="415" t="s">
        <v>128</v>
      </c>
      <c r="B956" s="415"/>
      <c r="C956" s="164">
        <v>810</v>
      </c>
      <c r="D956" s="174">
        <v>31.26</v>
      </c>
      <c r="E956" s="174">
        <v>23.41</v>
      </c>
      <c r="F956" s="174">
        <v>119.26</v>
      </c>
      <c r="G956" s="173">
        <v>817</v>
      </c>
    </row>
    <row r="957" spans="1:7">
      <c r="A957" s="415" t="s">
        <v>215</v>
      </c>
      <c r="B957" s="415"/>
      <c r="C957" s="415"/>
      <c r="D957" s="415"/>
      <c r="E957" s="415"/>
      <c r="F957" s="415"/>
      <c r="G957" s="415"/>
    </row>
    <row r="958" spans="1:7">
      <c r="A958" s="173">
        <v>15</v>
      </c>
      <c r="B958" s="184" t="s">
        <v>36</v>
      </c>
      <c r="C958" s="173">
        <v>15</v>
      </c>
      <c r="D958" s="185">
        <v>3.9</v>
      </c>
      <c r="E958" s="174">
        <v>3.92</v>
      </c>
      <c r="F958" s="196"/>
      <c r="G958" s="185">
        <v>51.6</v>
      </c>
    </row>
    <row r="959" spans="1:7">
      <c r="A959" s="173">
        <v>14</v>
      </c>
      <c r="B959" s="184" t="s">
        <v>28</v>
      </c>
      <c r="C959" s="173">
        <v>5</v>
      </c>
      <c r="D959" s="174">
        <v>0.04</v>
      </c>
      <c r="E959" s="174">
        <v>3.63</v>
      </c>
      <c r="F959" s="174">
        <v>7.0000000000000007E-2</v>
      </c>
      <c r="G959" s="174">
        <v>33.049999999999997</v>
      </c>
    </row>
    <row r="960" spans="1:7">
      <c r="A960" s="173"/>
      <c r="B960" s="184" t="s">
        <v>22</v>
      </c>
      <c r="C960" s="173">
        <v>40</v>
      </c>
      <c r="D960" s="174">
        <v>3.16</v>
      </c>
      <c r="E960" s="185">
        <v>0.4</v>
      </c>
      <c r="F960" s="174">
        <v>19.32</v>
      </c>
      <c r="G960" s="173">
        <v>94</v>
      </c>
    </row>
    <row r="961" spans="1:7">
      <c r="A961" s="173">
        <v>209</v>
      </c>
      <c r="B961" s="184" t="s">
        <v>249</v>
      </c>
      <c r="C961" s="173">
        <v>40</v>
      </c>
      <c r="D961" s="174">
        <v>5.08</v>
      </c>
      <c r="E961" s="185">
        <v>4.5999999999999996</v>
      </c>
      <c r="F961" s="174">
        <v>0.28000000000000003</v>
      </c>
      <c r="G961" s="185">
        <v>62.8</v>
      </c>
    </row>
    <row r="962" spans="1:7">
      <c r="A962" s="173">
        <v>378</v>
      </c>
      <c r="B962" s="184" t="s">
        <v>222</v>
      </c>
      <c r="C962" s="173">
        <v>200</v>
      </c>
      <c r="D962" s="174">
        <v>1.61</v>
      </c>
      <c r="E962" s="174">
        <v>1.39</v>
      </c>
      <c r="F962" s="174">
        <v>13.76</v>
      </c>
      <c r="G962" s="174">
        <v>74.34</v>
      </c>
    </row>
    <row r="963" spans="1:7">
      <c r="A963" s="173">
        <v>338</v>
      </c>
      <c r="B963" s="184" t="s">
        <v>230</v>
      </c>
      <c r="C963" s="173">
        <v>100</v>
      </c>
      <c r="D963" s="185">
        <v>0.4</v>
      </c>
      <c r="E963" s="185">
        <v>0.4</v>
      </c>
      <c r="F963" s="185">
        <v>9.8000000000000007</v>
      </c>
      <c r="G963" s="173">
        <v>47</v>
      </c>
    </row>
    <row r="964" spans="1:7">
      <c r="A964" s="415" t="s">
        <v>218</v>
      </c>
      <c r="B964" s="415"/>
      <c r="C964" s="164">
        <v>400</v>
      </c>
      <c r="D964" s="174">
        <v>14.19</v>
      </c>
      <c r="E964" s="174">
        <v>14.34</v>
      </c>
      <c r="F964" s="174">
        <v>43.23</v>
      </c>
      <c r="G964" s="174">
        <v>362.79</v>
      </c>
    </row>
    <row r="965" spans="1:7">
      <c r="A965" s="414" t="s">
        <v>219</v>
      </c>
      <c r="B965" s="414"/>
      <c r="C965" s="414"/>
      <c r="D965" s="414"/>
      <c r="E965" s="414"/>
      <c r="F965" s="414"/>
      <c r="G965" s="414"/>
    </row>
    <row r="966" spans="1:7" ht="31.2">
      <c r="A966" s="175">
        <v>40</v>
      </c>
      <c r="B966" s="176" t="s">
        <v>159</v>
      </c>
      <c r="C966" s="175">
        <v>60</v>
      </c>
      <c r="D966" s="177">
        <v>1.89</v>
      </c>
      <c r="E966" s="177">
        <v>3.74</v>
      </c>
      <c r="F966" s="177">
        <v>7.12</v>
      </c>
      <c r="G966" s="177">
        <v>69.97</v>
      </c>
    </row>
    <row r="967" spans="1:7">
      <c r="A967" s="186">
        <v>294.01</v>
      </c>
      <c r="B967" s="187" t="s">
        <v>269</v>
      </c>
      <c r="C967" s="186">
        <v>90</v>
      </c>
      <c r="D967" s="188">
        <v>13.88</v>
      </c>
      <c r="E967" s="188">
        <v>12.96</v>
      </c>
      <c r="F967" s="188">
        <v>8.23</v>
      </c>
      <c r="G967" s="188">
        <v>205.53</v>
      </c>
    </row>
    <row r="968" spans="1:7">
      <c r="A968" s="186">
        <v>139</v>
      </c>
      <c r="B968" s="187" t="s">
        <v>270</v>
      </c>
      <c r="C968" s="186">
        <v>150</v>
      </c>
      <c r="D968" s="188">
        <v>3.64</v>
      </c>
      <c r="E968" s="188">
        <v>5.38</v>
      </c>
      <c r="F968" s="186">
        <v>14</v>
      </c>
      <c r="G968" s="189">
        <v>119.7</v>
      </c>
    </row>
    <row r="969" spans="1:7">
      <c r="A969" s="186">
        <v>377</v>
      </c>
      <c r="B969" s="187" t="s">
        <v>21</v>
      </c>
      <c r="C969" s="186">
        <v>200</v>
      </c>
      <c r="D969" s="188">
        <v>0.06</v>
      </c>
      <c r="E969" s="188">
        <v>0.01</v>
      </c>
      <c r="F969" s="188">
        <v>11.19</v>
      </c>
      <c r="G969" s="188">
        <v>46.28</v>
      </c>
    </row>
    <row r="970" spans="1:7">
      <c r="A970" s="186"/>
      <c r="B970" s="187" t="s">
        <v>22</v>
      </c>
      <c r="C970" s="186">
        <v>30</v>
      </c>
      <c r="D970" s="188">
        <v>2.37</v>
      </c>
      <c r="E970" s="189">
        <v>0.3</v>
      </c>
      <c r="F970" s="188">
        <v>14.49</v>
      </c>
      <c r="G970" s="189">
        <v>70.5</v>
      </c>
    </row>
    <row r="971" spans="1:7">
      <c r="A971" s="414" t="s">
        <v>223</v>
      </c>
      <c r="B971" s="414"/>
      <c r="C971" s="190">
        <v>530</v>
      </c>
      <c r="D971" s="188">
        <v>20.41</v>
      </c>
      <c r="E971" s="188">
        <v>21.71</v>
      </c>
      <c r="F971" s="188">
        <v>49.56</v>
      </c>
      <c r="G971" s="188">
        <v>477.95</v>
      </c>
    </row>
    <row r="972" spans="1:7">
      <c r="A972" s="414" t="s">
        <v>224</v>
      </c>
      <c r="B972" s="414"/>
      <c r="C972" s="414"/>
      <c r="D972" s="414"/>
      <c r="E972" s="414"/>
      <c r="F972" s="414"/>
      <c r="G972" s="414"/>
    </row>
    <row r="973" spans="1:7">
      <c r="A973" s="165">
        <v>376.02</v>
      </c>
      <c r="B973" s="166" t="s">
        <v>225</v>
      </c>
      <c r="C973" s="165">
        <v>200</v>
      </c>
      <c r="D973" s="169">
        <v>5.6</v>
      </c>
      <c r="E973" s="165">
        <v>4.8</v>
      </c>
      <c r="F973" s="169">
        <v>30</v>
      </c>
      <c r="G973" s="165">
        <v>186</v>
      </c>
    </row>
    <row r="974" spans="1:7">
      <c r="A974" s="414" t="s">
        <v>226</v>
      </c>
      <c r="B974" s="414"/>
      <c r="C974" s="190">
        <v>200</v>
      </c>
      <c r="D974" s="188">
        <v>5.8</v>
      </c>
      <c r="E974" s="188">
        <v>5</v>
      </c>
      <c r="F974" s="188">
        <v>9.6</v>
      </c>
      <c r="G974" s="186">
        <v>108</v>
      </c>
    </row>
    <row r="975" spans="1:7">
      <c r="A975" s="415" t="s">
        <v>227</v>
      </c>
      <c r="B975" s="415"/>
      <c r="C975" s="191">
        <f>C974+C971+C964+C956+C947</f>
        <v>2445</v>
      </c>
      <c r="D975" s="192">
        <f>D974+D971+D964+D956+D947</f>
        <v>89.009999999999991</v>
      </c>
      <c r="E975" s="192">
        <f>E974+E971+E964+E956+E947</f>
        <v>80.56</v>
      </c>
      <c r="F975" s="192">
        <f>F974+F971+F964+F956+F947</f>
        <v>297.83</v>
      </c>
      <c r="G975" s="192">
        <f>G974+G971+G964+G956+G947</f>
        <v>2288.91</v>
      </c>
    </row>
    <row r="976" spans="1:7">
      <c r="A976" s="158"/>
      <c r="B976" s="159"/>
      <c r="C976" s="159"/>
      <c r="D976" s="159"/>
      <c r="E976" s="159"/>
      <c r="F976" s="159"/>
      <c r="G976" s="159"/>
    </row>
    <row r="977" spans="1:7">
      <c r="A977" s="418"/>
      <c r="B977" s="418"/>
      <c r="C977" s="418"/>
      <c r="D977" s="418"/>
      <c r="E977" s="418"/>
      <c r="F977" s="418"/>
      <c r="G977" s="418"/>
    </row>
    <row r="978" spans="1:7">
      <c r="A978" s="160" t="s">
        <v>209</v>
      </c>
      <c r="B978" s="417" t="s">
        <v>241</v>
      </c>
      <c r="C978" s="417"/>
      <c r="D978" s="417"/>
      <c r="E978" s="418"/>
      <c r="F978" s="418"/>
      <c r="G978" s="418"/>
    </row>
    <row r="979" spans="1:7" ht="16.95" customHeight="1">
      <c r="A979" s="160" t="s">
        <v>211</v>
      </c>
      <c r="B979" s="419">
        <v>4</v>
      </c>
      <c r="C979" s="419"/>
      <c r="D979" s="419"/>
      <c r="E979" s="161"/>
      <c r="F979" s="159"/>
      <c r="G979" s="159"/>
    </row>
    <row r="980" spans="1:7" ht="15.6" customHeight="1">
      <c r="A980" s="420" t="s">
        <v>6</v>
      </c>
      <c r="B980" s="416" t="s">
        <v>7</v>
      </c>
      <c r="C980" s="416" t="s">
        <v>8</v>
      </c>
      <c r="D980" s="416" t="s">
        <v>10</v>
      </c>
      <c r="E980" s="416"/>
      <c r="F980" s="416"/>
      <c r="G980" s="416" t="s">
        <v>11</v>
      </c>
    </row>
    <row r="981" spans="1:7" ht="23.1" customHeight="1">
      <c r="A981" s="420"/>
      <c r="B981" s="416"/>
      <c r="C981" s="416"/>
      <c r="D981" s="163" t="s">
        <v>12</v>
      </c>
      <c r="E981" s="163" t="s">
        <v>13</v>
      </c>
      <c r="F981" s="163" t="s">
        <v>14</v>
      </c>
      <c r="G981" s="416"/>
    </row>
    <row r="982" spans="1:7">
      <c r="A982" s="164">
        <v>1</v>
      </c>
      <c r="B982" s="164">
        <v>2</v>
      </c>
      <c r="C982" s="164">
        <v>3</v>
      </c>
      <c r="D982" s="164">
        <v>4</v>
      </c>
      <c r="E982" s="164">
        <v>5</v>
      </c>
      <c r="F982" s="164">
        <v>6</v>
      </c>
      <c r="G982" s="164">
        <v>7</v>
      </c>
    </row>
    <row r="983" spans="1:7">
      <c r="A983" s="415" t="s">
        <v>212</v>
      </c>
      <c r="B983" s="415"/>
      <c r="C983" s="415"/>
      <c r="D983" s="415"/>
      <c r="E983" s="415"/>
      <c r="F983" s="415"/>
      <c r="G983" s="415"/>
    </row>
    <row r="984" spans="1:7">
      <c r="A984" s="182" t="s">
        <v>49</v>
      </c>
      <c r="B984" s="181" t="s">
        <v>50</v>
      </c>
      <c r="C984" s="182">
        <v>130</v>
      </c>
      <c r="D984" s="179">
        <v>15.45</v>
      </c>
      <c r="E984" s="179">
        <v>15.72</v>
      </c>
      <c r="F984" s="179">
        <v>2.73</v>
      </c>
      <c r="G984" s="183">
        <v>215.2</v>
      </c>
    </row>
    <row r="985" spans="1:7" ht="28.35" customHeight="1">
      <c r="A985" s="173" t="s">
        <v>51</v>
      </c>
      <c r="B985" s="184" t="s">
        <v>52</v>
      </c>
      <c r="C985" s="173">
        <v>40</v>
      </c>
      <c r="D985" s="174">
        <v>1.24</v>
      </c>
      <c r="E985" s="174">
        <v>0.08</v>
      </c>
      <c r="F985" s="185">
        <v>2.6</v>
      </c>
      <c r="G985" s="173">
        <v>16</v>
      </c>
    </row>
    <row r="986" spans="1:7" ht="31.2">
      <c r="A986" s="182" t="s">
        <v>53</v>
      </c>
      <c r="B986" s="181" t="s">
        <v>54</v>
      </c>
      <c r="C986" s="182">
        <v>200</v>
      </c>
      <c r="D986" s="179">
        <v>3.23</v>
      </c>
      <c r="E986" s="179">
        <v>2.5099999999999998</v>
      </c>
      <c r="F986" s="179">
        <v>20.67</v>
      </c>
      <c r="G986" s="179">
        <v>118.89</v>
      </c>
    </row>
    <row r="987" spans="1:7">
      <c r="A987" s="179"/>
      <c r="B987" s="181" t="s">
        <v>22</v>
      </c>
      <c r="C987" s="182">
        <v>30</v>
      </c>
      <c r="D987" s="179">
        <v>2.37</v>
      </c>
      <c r="E987" s="183">
        <v>0.3</v>
      </c>
      <c r="F987" s="179">
        <v>14.49</v>
      </c>
      <c r="G987" s="183">
        <v>70.5</v>
      </c>
    </row>
    <row r="988" spans="1:7">
      <c r="A988" s="173">
        <v>338</v>
      </c>
      <c r="B988" s="184" t="s">
        <v>230</v>
      </c>
      <c r="C988" s="173">
        <v>100</v>
      </c>
      <c r="D988" s="185">
        <v>0.4</v>
      </c>
      <c r="E988" s="185">
        <v>0.4</v>
      </c>
      <c r="F988" s="185">
        <v>9.8000000000000007</v>
      </c>
      <c r="G988" s="173">
        <v>47</v>
      </c>
    </row>
    <row r="989" spans="1:7">
      <c r="A989" s="415" t="s">
        <v>25</v>
      </c>
      <c r="B989" s="415"/>
      <c r="C989" s="164">
        <v>500</v>
      </c>
      <c r="D989" s="174">
        <f>SUM(D984:D988)</f>
        <v>22.689999999999998</v>
      </c>
      <c r="E989" s="174">
        <f>SUM(E984:E988)</f>
        <v>19.010000000000002</v>
      </c>
      <c r="F989" s="174">
        <f>SUM(F984:F988)</f>
        <v>50.290000000000006</v>
      </c>
      <c r="G989" s="174">
        <f>SUM(G984:G988)</f>
        <v>467.59</v>
      </c>
    </row>
    <row r="990" spans="1:7" ht="16.95" customHeight="1">
      <c r="A990" s="415" t="s">
        <v>214</v>
      </c>
      <c r="B990" s="415"/>
      <c r="C990" s="415"/>
      <c r="D990" s="415"/>
      <c r="E990" s="415"/>
      <c r="F990" s="415"/>
      <c r="G990" s="415"/>
    </row>
    <row r="991" spans="1:7" ht="31.2">
      <c r="A991" s="175" t="s">
        <v>149</v>
      </c>
      <c r="B991" s="176" t="s">
        <v>150</v>
      </c>
      <c r="C991" s="220">
        <v>60</v>
      </c>
      <c r="D991" s="221">
        <v>0.75</v>
      </c>
      <c r="E991" s="221">
        <v>5.0599999999999996</v>
      </c>
      <c r="F991" s="221">
        <v>3.72</v>
      </c>
      <c r="G991" s="221">
        <v>63.85</v>
      </c>
    </row>
    <row r="992" spans="1:7" ht="31.2">
      <c r="A992" s="175" t="s">
        <v>131</v>
      </c>
      <c r="B992" s="176" t="s">
        <v>132</v>
      </c>
      <c r="C992" s="175">
        <v>200</v>
      </c>
      <c r="D992" s="177">
        <v>2.12</v>
      </c>
      <c r="E992" s="178">
        <v>5.3</v>
      </c>
      <c r="F992" s="177">
        <v>14.64</v>
      </c>
      <c r="G992" s="177">
        <v>115.11</v>
      </c>
    </row>
    <row r="993" spans="1:7" ht="31.2">
      <c r="A993" s="175" t="s">
        <v>70</v>
      </c>
      <c r="B993" s="176" t="s">
        <v>190</v>
      </c>
      <c r="C993" s="175">
        <v>95</v>
      </c>
      <c r="D993" s="178">
        <v>12.74</v>
      </c>
      <c r="E993" s="177">
        <v>8.56</v>
      </c>
      <c r="F993" s="177">
        <v>10.92</v>
      </c>
      <c r="G993" s="177">
        <v>169.3</v>
      </c>
    </row>
    <row r="994" spans="1:7">
      <c r="A994" s="175" t="s">
        <v>72</v>
      </c>
      <c r="B994" s="176" t="s">
        <v>73</v>
      </c>
      <c r="C994" s="175">
        <v>150</v>
      </c>
      <c r="D994" s="177">
        <v>3.68</v>
      </c>
      <c r="E994" s="177">
        <v>5.09</v>
      </c>
      <c r="F994" s="177">
        <v>29.07</v>
      </c>
      <c r="G994" s="177">
        <v>176.52</v>
      </c>
    </row>
    <row r="995" spans="1:7">
      <c r="A995" s="175" t="s">
        <v>167</v>
      </c>
      <c r="B995" s="176" t="s">
        <v>168</v>
      </c>
      <c r="C995" s="175">
        <v>200</v>
      </c>
      <c r="D995" s="177">
        <v>0.53</v>
      </c>
      <c r="E995" s="177">
        <v>0.22</v>
      </c>
      <c r="F995" s="178">
        <v>18.600000000000001</v>
      </c>
      <c r="G995" s="177">
        <v>88.51</v>
      </c>
    </row>
    <row r="996" spans="1:7">
      <c r="A996" s="173"/>
      <c r="B996" s="184" t="s">
        <v>22</v>
      </c>
      <c r="C996" s="173">
        <v>50</v>
      </c>
      <c r="D996" s="174">
        <v>3.95</v>
      </c>
      <c r="E996" s="185">
        <v>0.5</v>
      </c>
      <c r="F996" s="174">
        <v>24.15</v>
      </c>
      <c r="G996" s="185">
        <v>117.5</v>
      </c>
    </row>
    <row r="997" spans="1:7">
      <c r="A997" s="173"/>
      <c r="B997" s="184" t="s">
        <v>127</v>
      </c>
      <c r="C997" s="173">
        <v>60</v>
      </c>
      <c r="D997" s="174">
        <v>3.96</v>
      </c>
      <c r="E997" s="174">
        <v>0.72</v>
      </c>
      <c r="F997" s="174">
        <v>23.79</v>
      </c>
      <c r="G997" s="185">
        <v>118.8</v>
      </c>
    </row>
    <row r="998" spans="1:7">
      <c r="A998" s="415" t="s">
        <v>128</v>
      </c>
      <c r="B998" s="415"/>
      <c r="C998" s="164">
        <v>815</v>
      </c>
      <c r="D998" s="174">
        <f>SUM(D991:D997)</f>
        <v>27.73</v>
      </c>
      <c r="E998" s="174">
        <f>SUM(E991:E997)</f>
        <v>25.45</v>
      </c>
      <c r="F998" s="174">
        <f>SUM(F991:F997)</f>
        <v>124.88999999999999</v>
      </c>
      <c r="G998" s="174">
        <f>SUM(G991:G997)</f>
        <v>849.58999999999992</v>
      </c>
    </row>
    <row r="999" spans="1:7">
      <c r="A999" s="415" t="s">
        <v>215</v>
      </c>
      <c r="B999" s="415"/>
      <c r="C999" s="415"/>
      <c r="D999" s="415"/>
      <c r="E999" s="415"/>
      <c r="F999" s="415"/>
      <c r="G999" s="415"/>
    </row>
    <row r="1000" spans="1:7">
      <c r="A1000" s="173">
        <v>421</v>
      </c>
      <c r="B1000" s="184" t="s">
        <v>216</v>
      </c>
      <c r="C1000" s="173">
        <v>75</v>
      </c>
      <c r="D1000" s="174">
        <v>4.78</v>
      </c>
      <c r="E1000" s="174">
        <v>8.35</v>
      </c>
      <c r="F1000" s="174">
        <v>33.65</v>
      </c>
      <c r="G1000" s="185">
        <v>229.5</v>
      </c>
    </row>
    <row r="1001" spans="1:7">
      <c r="A1001" s="173">
        <v>376</v>
      </c>
      <c r="B1001" s="184" t="s">
        <v>32</v>
      </c>
      <c r="C1001" s="173">
        <v>200</v>
      </c>
      <c r="D1001" s="196"/>
      <c r="E1001" s="196"/>
      <c r="F1001" s="174">
        <v>11.09</v>
      </c>
      <c r="G1001" s="174">
        <v>44.34</v>
      </c>
    </row>
    <row r="1002" spans="1:7">
      <c r="A1002" s="173">
        <v>338</v>
      </c>
      <c r="B1002" s="184" t="s">
        <v>217</v>
      </c>
      <c r="C1002" s="173">
        <v>100</v>
      </c>
      <c r="D1002" s="185">
        <v>0.4</v>
      </c>
      <c r="E1002" s="185">
        <v>0.3</v>
      </c>
      <c r="F1002" s="185">
        <v>10.3</v>
      </c>
      <c r="G1002" s="173">
        <v>47</v>
      </c>
    </row>
    <row r="1003" spans="1:7">
      <c r="A1003" s="415" t="s">
        <v>218</v>
      </c>
      <c r="B1003" s="415"/>
      <c r="C1003" s="164">
        <v>375</v>
      </c>
      <c r="D1003" s="174">
        <v>5.18</v>
      </c>
      <c r="E1003" s="174">
        <v>8.65</v>
      </c>
      <c r="F1003" s="174">
        <v>55.04</v>
      </c>
      <c r="G1003" s="174">
        <v>320.83999999999997</v>
      </c>
    </row>
    <row r="1004" spans="1:7">
      <c r="A1004" s="414" t="s">
        <v>219</v>
      </c>
      <c r="B1004" s="414"/>
      <c r="C1004" s="414"/>
      <c r="D1004" s="414"/>
      <c r="E1004" s="414"/>
      <c r="F1004" s="414"/>
      <c r="G1004" s="414"/>
    </row>
    <row r="1005" spans="1:7">
      <c r="A1005" s="186">
        <v>99</v>
      </c>
      <c r="B1005" s="187" t="s">
        <v>245</v>
      </c>
      <c r="C1005" s="186">
        <v>60</v>
      </c>
      <c r="D1005" s="189">
        <v>1.1000000000000001</v>
      </c>
      <c r="E1005" s="188">
        <v>5.15</v>
      </c>
      <c r="F1005" s="188">
        <v>7.67</v>
      </c>
      <c r="G1005" s="188">
        <v>81.709999999999994</v>
      </c>
    </row>
    <row r="1006" spans="1:7">
      <c r="A1006" s="173">
        <v>245.17</v>
      </c>
      <c r="B1006" s="184" t="s">
        <v>271</v>
      </c>
      <c r="C1006" s="173">
        <v>90</v>
      </c>
      <c r="D1006" s="174">
        <v>14.12</v>
      </c>
      <c r="E1006" s="174">
        <v>12.22</v>
      </c>
      <c r="F1006" s="174">
        <v>5.43</v>
      </c>
      <c r="G1006" s="174">
        <v>186.01</v>
      </c>
    </row>
    <row r="1007" spans="1:7">
      <c r="A1007" s="173">
        <v>171</v>
      </c>
      <c r="B1007" s="184" t="s">
        <v>46</v>
      </c>
      <c r="C1007" s="173">
        <v>150</v>
      </c>
      <c r="D1007" s="174">
        <v>6.34</v>
      </c>
      <c r="E1007" s="174">
        <v>5.28</v>
      </c>
      <c r="F1007" s="174">
        <v>28.62</v>
      </c>
      <c r="G1007" s="174">
        <v>187.05</v>
      </c>
    </row>
    <row r="1008" spans="1:7">
      <c r="A1008" s="186">
        <v>378</v>
      </c>
      <c r="B1008" s="187" t="s">
        <v>222</v>
      </c>
      <c r="C1008" s="186">
        <v>200</v>
      </c>
      <c r="D1008" s="188">
        <v>1.61</v>
      </c>
      <c r="E1008" s="188">
        <v>1.39</v>
      </c>
      <c r="F1008" s="188">
        <v>13.76</v>
      </c>
      <c r="G1008" s="188">
        <v>74.34</v>
      </c>
    </row>
    <row r="1009" spans="1:7">
      <c r="A1009" s="186"/>
      <c r="B1009" s="187" t="s">
        <v>22</v>
      </c>
      <c r="C1009" s="186">
        <v>30</v>
      </c>
      <c r="D1009" s="188">
        <v>2.37</v>
      </c>
      <c r="E1009" s="189">
        <v>0.3</v>
      </c>
      <c r="F1009" s="188">
        <v>14.49</v>
      </c>
      <c r="G1009" s="189">
        <v>70.5</v>
      </c>
    </row>
    <row r="1010" spans="1:7">
      <c r="A1010" s="414" t="s">
        <v>223</v>
      </c>
      <c r="B1010" s="414"/>
      <c r="C1010" s="190">
        <v>530</v>
      </c>
      <c r="D1010" s="188">
        <v>19.5</v>
      </c>
      <c r="E1010" s="188">
        <v>19.690000000000001</v>
      </c>
      <c r="F1010" s="188">
        <v>64.19</v>
      </c>
      <c r="G1010" s="188">
        <v>513.94000000000005</v>
      </c>
    </row>
    <row r="1011" spans="1:7">
      <c r="A1011" s="414" t="s">
        <v>224</v>
      </c>
      <c r="B1011" s="414"/>
      <c r="C1011" s="414"/>
      <c r="D1011" s="414"/>
      <c r="E1011" s="414"/>
      <c r="F1011" s="414"/>
      <c r="G1011" s="414"/>
    </row>
    <row r="1012" spans="1:7">
      <c r="A1012" s="186">
        <v>376.03</v>
      </c>
      <c r="B1012" s="187" t="s">
        <v>233</v>
      </c>
      <c r="C1012" s="186">
        <v>200</v>
      </c>
      <c r="D1012" s="189">
        <v>5.8</v>
      </c>
      <c r="E1012" s="186">
        <v>5</v>
      </c>
      <c r="F1012" s="186">
        <v>8</v>
      </c>
      <c r="G1012" s="186">
        <v>106</v>
      </c>
    </row>
    <row r="1013" spans="1:7">
      <c r="A1013" s="414" t="s">
        <v>226</v>
      </c>
      <c r="B1013" s="414"/>
      <c r="C1013" s="190">
        <v>200</v>
      </c>
      <c r="D1013" s="188">
        <v>5.8</v>
      </c>
      <c r="E1013" s="188">
        <v>5</v>
      </c>
      <c r="F1013" s="188">
        <v>8</v>
      </c>
      <c r="G1013" s="186">
        <v>106</v>
      </c>
    </row>
    <row r="1014" spans="1:7">
      <c r="A1014" s="415" t="s">
        <v>227</v>
      </c>
      <c r="B1014" s="415"/>
      <c r="C1014" s="191">
        <f>C1013+C1010+C1003+C998+C989</f>
        <v>2420</v>
      </c>
      <c r="D1014" s="192">
        <f>D1013+D1010+D1003+D998+D989</f>
        <v>80.900000000000006</v>
      </c>
      <c r="E1014" s="192">
        <f>E1013+E1010+E1003+E998+E989</f>
        <v>77.800000000000011</v>
      </c>
      <c r="F1014" s="192">
        <f>F1013+F1010+F1003+F998+F989</f>
        <v>302.40999999999997</v>
      </c>
      <c r="G1014" s="192">
        <f>G1013+G1010+G1003+G998+G989</f>
        <v>2257.96</v>
      </c>
    </row>
    <row r="1015" spans="1:7">
      <c r="A1015" s="158"/>
      <c r="B1015" s="159"/>
      <c r="C1015" s="159"/>
      <c r="D1015" s="159"/>
      <c r="E1015" s="159"/>
      <c r="F1015" s="159"/>
      <c r="G1015" s="159"/>
    </row>
    <row r="1016" spans="1:7">
      <c r="A1016" s="418"/>
      <c r="B1016" s="418"/>
      <c r="C1016" s="418"/>
      <c r="D1016" s="418"/>
      <c r="E1016" s="418"/>
      <c r="F1016" s="418"/>
      <c r="G1016" s="418"/>
    </row>
    <row r="1017" spans="1:7">
      <c r="A1017" s="160" t="s">
        <v>209</v>
      </c>
      <c r="B1017" s="417" t="s">
        <v>244</v>
      </c>
      <c r="C1017" s="417"/>
      <c r="D1017" s="417"/>
      <c r="E1017" s="418"/>
      <c r="F1017" s="418"/>
      <c r="G1017" s="418"/>
    </row>
    <row r="1018" spans="1:7" ht="16.95" customHeight="1">
      <c r="A1018" s="160" t="s">
        <v>211</v>
      </c>
      <c r="B1018" s="419">
        <v>4</v>
      </c>
      <c r="C1018" s="419"/>
      <c r="D1018" s="419"/>
      <c r="E1018" s="161"/>
      <c r="F1018" s="159"/>
      <c r="G1018" s="159"/>
    </row>
    <row r="1019" spans="1:7" ht="15.6" customHeight="1">
      <c r="A1019" s="420" t="s">
        <v>6</v>
      </c>
      <c r="B1019" s="416" t="s">
        <v>7</v>
      </c>
      <c r="C1019" s="416" t="s">
        <v>8</v>
      </c>
      <c r="D1019" s="416" t="s">
        <v>10</v>
      </c>
      <c r="E1019" s="416"/>
      <c r="F1019" s="416"/>
      <c r="G1019" s="416" t="s">
        <v>11</v>
      </c>
    </row>
    <row r="1020" spans="1:7" ht="22.35" customHeight="1">
      <c r="A1020" s="420"/>
      <c r="B1020" s="416"/>
      <c r="C1020" s="416"/>
      <c r="D1020" s="163" t="s">
        <v>12</v>
      </c>
      <c r="E1020" s="163" t="s">
        <v>13</v>
      </c>
      <c r="F1020" s="163" t="s">
        <v>14</v>
      </c>
      <c r="G1020" s="416"/>
    </row>
    <row r="1021" spans="1:7">
      <c r="A1021" s="164">
        <v>1</v>
      </c>
      <c r="B1021" s="164">
        <v>2</v>
      </c>
      <c r="C1021" s="164">
        <v>3</v>
      </c>
      <c r="D1021" s="164">
        <v>4</v>
      </c>
      <c r="E1021" s="164">
        <v>5</v>
      </c>
      <c r="F1021" s="164">
        <v>6</v>
      </c>
      <c r="G1021" s="164">
        <v>7</v>
      </c>
    </row>
    <row r="1022" spans="1:7">
      <c r="A1022" s="415" t="s">
        <v>212</v>
      </c>
      <c r="B1022" s="415"/>
      <c r="C1022" s="415"/>
      <c r="D1022" s="415"/>
      <c r="E1022" s="415"/>
      <c r="F1022" s="415"/>
      <c r="G1022" s="415"/>
    </row>
    <row r="1023" spans="1:7">
      <c r="A1023" s="173">
        <v>15</v>
      </c>
      <c r="B1023" s="184" t="s">
        <v>36</v>
      </c>
      <c r="C1023" s="173">
        <v>15</v>
      </c>
      <c r="D1023" s="185">
        <v>3.9</v>
      </c>
      <c r="E1023" s="174">
        <v>3.92</v>
      </c>
      <c r="F1023" s="196"/>
      <c r="G1023" s="185">
        <v>51.6</v>
      </c>
    </row>
    <row r="1024" spans="1:7">
      <c r="A1024" s="173">
        <v>16</v>
      </c>
      <c r="B1024" s="184" t="s">
        <v>75</v>
      </c>
      <c r="C1024" s="173">
        <v>15</v>
      </c>
      <c r="D1024" s="174">
        <v>1.94</v>
      </c>
      <c r="E1024" s="174">
        <v>3.27</v>
      </c>
      <c r="F1024" s="174">
        <v>0.28999999999999998</v>
      </c>
      <c r="G1024" s="185">
        <v>38.4</v>
      </c>
    </row>
    <row r="1025" spans="1:7" ht="31.2">
      <c r="A1025" s="173">
        <v>173.01</v>
      </c>
      <c r="B1025" s="184" t="s">
        <v>95</v>
      </c>
      <c r="C1025" s="173">
        <v>150</v>
      </c>
      <c r="D1025" s="174">
        <v>5.22</v>
      </c>
      <c r="E1025" s="174">
        <v>5.27</v>
      </c>
      <c r="F1025" s="174">
        <v>26.01</v>
      </c>
      <c r="G1025" s="174">
        <v>174.04</v>
      </c>
    </row>
    <row r="1026" spans="1:7">
      <c r="A1026" s="173">
        <v>378</v>
      </c>
      <c r="B1026" s="184" t="s">
        <v>222</v>
      </c>
      <c r="C1026" s="173">
        <v>200</v>
      </c>
      <c r="D1026" s="174">
        <v>1.61</v>
      </c>
      <c r="E1026" s="174">
        <v>1.39</v>
      </c>
      <c r="F1026" s="174">
        <v>13.76</v>
      </c>
      <c r="G1026" s="174">
        <v>74.34</v>
      </c>
    </row>
    <row r="1027" spans="1:7">
      <c r="A1027" s="173"/>
      <c r="B1027" s="184" t="s">
        <v>22</v>
      </c>
      <c r="C1027" s="173">
        <v>60</v>
      </c>
      <c r="D1027" s="174">
        <v>4.74</v>
      </c>
      <c r="E1027" s="185">
        <v>0.6</v>
      </c>
      <c r="F1027" s="174">
        <v>28.98</v>
      </c>
      <c r="G1027" s="173">
        <v>141</v>
      </c>
    </row>
    <row r="1028" spans="1:7">
      <c r="A1028" s="173">
        <v>338</v>
      </c>
      <c r="B1028" s="184" t="s">
        <v>217</v>
      </c>
      <c r="C1028" s="173">
        <v>100</v>
      </c>
      <c r="D1028" s="185">
        <v>0.4</v>
      </c>
      <c r="E1028" s="185">
        <v>0.3</v>
      </c>
      <c r="F1028" s="185">
        <v>10.3</v>
      </c>
      <c r="G1028" s="173">
        <v>47</v>
      </c>
    </row>
    <row r="1029" spans="1:7">
      <c r="A1029" s="415" t="s">
        <v>25</v>
      </c>
      <c r="B1029" s="415"/>
      <c r="C1029" s="164">
        <v>540</v>
      </c>
      <c r="D1029" s="174">
        <v>17.809999999999999</v>
      </c>
      <c r="E1029" s="174">
        <v>14.75</v>
      </c>
      <c r="F1029" s="174">
        <v>79.34</v>
      </c>
      <c r="G1029" s="174">
        <v>526.38</v>
      </c>
    </row>
    <row r="1030" spans="1:7">
      <c r="A1030" s="415" t="s">
        <v>214</v>
      </c>
      <c r="B1030" s="415"/>
      <c r="C1030" s="415"/>
      <c r="D1030" s="415"/>
      <c r="E1030" s="415"/>
      <c r="F1030" s="415"/>
      <c r="G1030" s="415"/>
    </row>
    <row r="1031" spans="1:7">
      <c r="A1031" s="175" t="s">
        <v>129</v>
      </c>
      <c r="B1031" s="176" t="s">
        <v>130</v>
      </c>
      <c r="C1031" s="175">
        <v>60</v>
      </c>
      <c r="D1031" s="177">
        <v>1.01</v>
      </c>
      <c r="E1031" s="178">
        <v>4.0999999999999996</v>
      </c>
      <c r="F1031" s="177">
        <v>2.98</v>
      </c>
      <c r="G1031" s="177">
        <v>53.15</v>
      </c>
    </row>
    <row r="1032" spans="1:7" ht="31.2">
      <c r="A1032" s="173">
        <v>96</v>
      </c>
      <c r="B1032" s="184" t="s">
        <v>164</v>
      </c>
      <c r="C1032" s="173">
        <v>205</v>
      </c>
      <c r="D1032" s="174">
        <v>1.95</v>
      </c>
      <c r="E1032" s="174">
        <v>3.06</v>
      </c>
      <c r="F1032" s="174">
        <v>13.54</v>
      </c>
      <c r="G1032" s="174">
        <v>90.08</v>
      </c>
    </row>
    <row r="1033" spans="1:7" ht="29.85" customHeight="1">
      <c r="A1033" s="173">
        <v>268.58999999999997</v>
      </c>
      <c r="B1033" s="184" t="s">
        <v>272</v>
      </c>
      <c r="C1033" s="173">
        <v>90</v>
      </c>
      <c r="D1033" s="185">
        <v>12.5</v>
      </c>
      <c r="E1033" s="174">
        <v>13.55</v>
      </c>
      <c r="F1033" s="174">
        <v>10.77</v>
      </c>
      <c r="G1033" s="174">
        <v>215.38</v>
      </c>
    </row>
    <row r="1034" spans="1:7">
      <c r="A1034" s="173">
        <v>142</v>
      </c>
      <c r="B1034" s="184" t="s">
        <v>221</v>
      </c>
      <c r="C1034" s="173">
        <v>150</v>
      </c>
      <c r="D1034" s="174">
        <v>3.07</v>
      </c>
      <c r="E1034" s="174">
        <v>5.38</v>
      </c>
      <c r="F1034" s="174">
        <v>17.940000000000001</v>
      </c>
      <c r="G1034" s="174">
        <v>133.97999999999999</v>
      </c>
    </row>
    <row r="1035" spans="1:7">
      <c r="A1035" s="173">
        <v>342.01</v>
      </c>
      <c r="B1035" s="184" t="s">
        <v>126</v>
      </c>
      <c r="C1035" s="173">
        <v>200</v>
      </c>
      <c r="D1035" s="174">
        <v>0.16</v>
      </c>
      <c r="E1035" s="174">
        <v>0.16</v>
      </c>
      <c r="F1035" s="185">
        <v>14.9</v>
      </c>
      <c r="G1035" s="174">
        <v>62.69</v>
      </c>
    </row>
    <row r="1036" spans="1:7">
      <c r="A1036" s="173"/>
      <c r="B1036" s="184" t="s">
        <v>22</v>
      </c>
      <c r="C1036" s="173">
        <v>50</v>
      </c>
      <c r="D1036" s="174">
        <v>3.95</v>
      </c>
      <c r="E1036" s="185">
        <v>0.5</v>
      </c>
      <c r="F1036" s="174">
        <v>24.15</v>
      </c>
      <c r="G1036" s="185">
        <v>117.5</v>
      </c>
    </row>
    <row r="1037" spans="1:7">
      <c r="A1037" s="173"/>
      <c r="B1037" s="184" t="s">
        <v>127</v>
      </c>
      <c r="C1037" s="173">
        <v>60</v>
      </c>
      <c r="D1037" s="174">
        <v>3.96</v>
      </c>
      <c r="E1037" s="174">
        <v>0.72</v>
      </c>
      <c r="F1037" s="174">
        <v>23.79</v>
      </c>
      <c r="G1037" s="185">
        <v>118.8</v>
      </c>
    </row>
    <row r="1038" spans="1:7">
      <c r="A1038" s="415" t="s">
        <v>128</v>
      </c>
      <c r="B1038" s="415"/>
      <c r="C1038" s="164">
        <v>815</v>
      </c>
      <c r="D1038" s="174">
        <v>26.05</v>
      </c>
      <c r="E1038" s="174">
        <v>26.43</v>
      </c>
      <c r="F1038" s="174">
        <v>106.74</v>
      </c>
      <c r="G1038" s="174">
        <v>774.37</v>
      </c>
    </row>
    <row r="1039" spans="1:7">
      <c r="A1039" s="415" t="s">
        <v>215</v>
      </c>
      <c r="B1039" s="415"/>
      <c r="C1039" s="415"/>
      <c r="D1039" s="415"/>
      <c r="E1039" s="415"/>
      <c r="F1039" s="415"/>
      <c r="G1039" s="415"/>
    </row>
    <row r="1040" spans="1:7">
      <c r="A1040" s="173">
        <v>406</v>
      </c>
      <c r="B1040" s="184" t="s">
        <v>246</v>
      </c>
      <c r="C1040" s="173">
        <v>75</v>
      </c>
      <c r="D1040" s="174">
        <v>11.93</v>
      </c>
      <c r="E1040" s="174">
        <v>8.75</v>
      </c>
      <c r="F1040" s="174">
        <v>29.52</v>
      </c>
      <c r="G1040" s="174">
        <v>244.35</v>
      </c>
    </row>
    <row r="1041" spans="1:7">
      <c r="A1041" s="173">
        <v>376.01</v>
      </c>
      <c r="B1041" s="184" t="s">
        <v>232</v>
      </c>
      <c r="C1041" s="173">
        <v>200</v>
      </c>
      <c r="D1041" s="185">
        <v>0.2</v>
      </c>
      <c r="E1041" s="174">
        <v>0.02</v>
      </c>
      <c r="F1041" s="174">
        <v>11.05</v>
      </c>
      <c r="G1041" s="174">
        <v>45.41</v>
      </c>
    </row>
    <row r="1042" spans="1:7">
      <c r="A1042" s="173">
        <v>338</v>
      </c>
      <c r="B1042" s="184" t="s">
        <v>230</v>
      </c>
      <c r="C1042" s="173">
        <v>100</v>
      </c>
      <c r="D1042" s="185">
        <v>0.4</v>
      </c>
      <c r="E1042" s="185">
        <v>0.4</v>
      </c>
      <c r="F1042" s="185">
        <v>9.8000000000000007</v>
      </c>
      <c r="G1042" s="173">
        <v>47</v>
      </c>
    </row>
    <row r="1043" spans="1:7">
      <c r="A1043" s="415" t="s">
        <v>218</v>
      </c>
      <c r="B1043" s="415"/>
      <c r="C1043" s="164">
        <v>375</v>
      </c>
      <c r="D1043" s="174">
        <v>12.53</v>
      </c>
      <c r="E1043" s="174">
        <v>9.17</v>
      </c>
      <c r="F1043" s="174">
        <v>50.37</v>
      </c>
      <c r="G1043" s="174">
        <v>336.76</v>
      </c>
    </row>
    <row r="1044" spans="1:7">
      <c r="A1044" s="414" t="s">
        <v>219</v>
      </c>
      <c r="B1044" s="414"/>
      <c r="C1044" s="414"/>
      <c r="D1044" s="414"/>
      <c r="E1044" s="414"/>
      <c r="F1044" s="414"/>
      <c r="G1044" s="414"/>
    </row>
    <row r="1045" spans="1:7">
      <c r="A1045" s="175">
        <v>67</v>
      </c>
      <c r="B1045" s="176" t="s">
        <v>170</v>
      </c>
      <c r="C1045" s="175">
        <v>60</v>
      </c>
      <c r="D1045" s="177">
        <v>1.05</v>
      </c>
      <c r="E1045" s="177">
        <v>5.12</v>
      </c>
      <c r="F1045" s="177">
        <v>5.64</v>
      </c>
      <c r="G1045" s="177">
        <v>73.319999999999993</v>
      </c>
    </row>
    <row r="1046" spans="1:7">
      <c r="A1046" s="186">
        <v>211</v>
      </c>
      <c r="B1046" s="187" t="s">
        <v>235</v>
      </c>
      <c r="C1046" s="186">
        <v>200</v>
      </c>
      <c r="D1046" s="188">
        <v>18.41</v>
      </c>
      <c r="E1046" s="188">
        <v>16.28</v>
      </c>
      <c r="F1046" s="188">
        <v>3.82</v>
      </c>
      <c r="G1046" s="188">
        <v>236.66</v>
      </c>
    </row>
    <row r="1047" spans="1:7">
      <c r="A1047" s="186">
        <v>377</v>
      </c>
      <c r="B1047" s="187" t="s">
        <v>21</v>
      </c>
      <c r="C1047" s="186">
        <v>200</v>
      </c>
      <c r="D1047" s="188">
        <v>0.06</v>
      </c>
      <c r="E1047" s="188">
        <v>0.01</v>
      </c>
      <c r="F1047" s="188">
        <v>11.19</v>
      </c>
      <c r="G1047" s="188">
        <v>46.28</v>
      </c>
    </row>
    <row r="1048" spans="1:7">
      <c r="A1048" s="186"/>
      <c r="B1048" s="187" t="s">
        <v>22</v>
      </c>
      <c r="C1048" s="186">
        <v>40</v>
      </c>
      <c r="D1048" s="188">
        <v>3.16</v>
      </c>
      <c r="E1048" s="189">
        <v>0.4</v>
      </c>
      <c r="F1048" s="188">
        <v>19.32</v>
      </c>
      <c r="G1048" s="186">
        <v>94</v>
      </c>
    </row>
    <row r="1049" spans="1:7">
      <c r="A1049" s="414" t="s">
        <v>223</v>
      </c>
      <c r="B1049" s="414"/>
      <c r="C1049" s="190">
        <v>500</v>
      </c>
      <c r="D1049" s="188">
        <f>SUM(D1045:D1048)</f>
        <v>22.68</v>
      </c>
      <c r="E1049" s="188">
        <f>SUM(E1045:E1048)</f>
        <v>21.810000000000002</v>
      </c>
      <c r="F1049" s="188">
        <f>SUM(F1045:F1048)</f>
        <v>39.97</v>
      </c>
      <c r="G1049" s="188">
        <f>SUM(G1045:G1048)</f>
        <v>450.26</v>
      </c>
    </row>
    <row r="1050" spans="1:7">
      <c r="A1050" s="414" t="s">
        <v>224</v>
      </c>
      <c r="B1050" s="414"/>
      <c r="C1050" s="414"/>
      <c r="D1050" s="414"/>
      <c r="E1050" s="414"/>
      <c r="F1050" s="414"/>
      <c r="G1050" s="414"/>
    </row>
    <row r="1051" spans="1:7">
      <c r="A1051" s="186">
        <v>376.02</v>
      </c>
      <c r="B1051" s="187" t="s">
        <v>236</v>
      </c>
      <c r="C1051" s="186">
        <v>200</v>
      </c>
      <c r="D1051" s="189">
        <v>5.8</v>
      </c>
      <c r="E1051" s="186">
        <v>5</v>
      </c>
      <c r="F1051" s="189">
        <v>9.6</v>
      </c>
      <c r="G1051" s="186">
        <v>108</v>
      </c>
    </row>
    <row r="1052" spans="1:7">
      <c r="A1052" s="414" t="s">
        <v>226</v>
      </c>
      <c r="B1052" s="414"/>
      <c r="C1052" s="190">
        <v>200</v>
      </c>
      <c r="D1052" s="188">
        <v>5.8</v>
      </c>
      <c r="E1052" s="188">
        <v>5</v>
      </c>
      <c r="F1052" s="188">
        <v>9.6</v>
      </c>
      <c r="G1052" s="186">
        <v>108</v>
      </c>
    </row>
    <row r="1053" spans="1:7">
      <c r="A1053" s="415" t="s">
        <v>227</v>
      </c>
      <c r="B1053" s="415"/>
      <c r="C1053" s="191">
        <f>C1052+C1049+C1043+C1038+C1029</f>
        <v>2430</v>
      </c>
      <c r="D1053" s="192">
        <f>D1052+D1049+D1043+D1038+D1029</f>
        <v>84.87</v>
      </c>
      <c r="E1053" s="192">
        <f>E1052+E1049+E1043+E1038+E1029</f>
        <v>77.16</v>
      </c>
      <c r="F1053" s="192">
        <f>F1052+F1049+F1043+F1038+F1029</f>
        <v>286.02</v>
      </c>
      <c r="G1053" s="192">
        <f>G1052+G1049+G1043+G1038+G1029</f>
        <v>2195.77</v>
      </c>
    </row>
    <row r="1054" spans="1:7">
      <c r="A1054" s="158"/>
      <c r="B1054" s="159"/>
      <c r="C1054" s="159"/>
      <c r="D1054" s="159"/>
      <c r="E1054" s="159"/>
      <c r="F1054" s="159"/>
      <c r="G1054" s="159"/>
    </row>
    <row r="1055" spans="1:7">
      <c r="A1055" s="418"/>
      <c r="B1055" s="418"/>
      <c r="C1055" s="418"/>
      <c r="D1055" s="418"/>
      <c r="E1055" s="418"/>
      <c r="F1055" s="418"/>
      <c r="G1055" s="418"/>
    </row>
    <row r="1056" spans="1:7" ht="16.95" customHeight="1">
      <c r="A1056" s="160" t="s">
        <v>209</v>
      </c>
      <c r="B1056" s="417" t="s">
        <v>248</v>
      </c>
      <c r="C1056" s="417"/>
      <c r="D1056" s="417"/>
      <c r="E1056" s="418"/>
      <c r="F1056" s="418"/>
      <c r="G1056" s="418"/>
    </row>
    <row r="1057" spans="1:7" ht="16.95" customHeight="1">
      <c r="A1057" s="160" t="s">
        <v>211</v>
      </c>
      <c r="B1057" s="419">
        <v>4</v>
      </c>
      <c r="C1057" s="419"/>
      <c r="D1057" s="419"/>
      <c r="E1057" s="161"/>
      <c r="F1057" s="159"/>
      <c r="G1057" s="159"/>
    </row>
    <row r="1058" spans="1:7" ht="15.6" customHeight="1">
      <c r="A1058" s="420" t="s">
        <v>6</v>
      </c>
      <c r="B1058" s="416" t="s">
        <v>7</v>
      </c>
      <c r="C1058" s="416" t="s">
        <v>8</v>
      </c>
      <c r="D1058" s="416" t="s">
        <v>10</v>
      </c>
      <c r="E1058" s="416"/>
      <c r="F1058" s="416"/>
      <c r="G1058" s="416" t="s">
        <v>11</v>
      </c>
    </row>
    <row r="1059" spans="1:7">
      <c r="A1059" s="420"/>
      <c r="B1059" s="416"/>
      <c r="C1059" s="416"/>
      <c r="D1059" s="163" t="s">
        <v>12</v>
      </c>
      <c r="E1059" s="163" t="s">
        <v>13</v>
      </c>
      <c r="F1059" s="163" t="s">
        <v>14</v>
      </c>
      <c r="G1059" s="416"/>
    </row>
    <row r="1060" spans="1:7">
      <c r="A1060" s="164">
        <v>1</v>
      </c>
      <c r="B1060" s="164">
        <v>2</v>
      </c>
      <c r="C1060" s="164">
        <v>3</v>
      </c>
      <c r="D1060" s="164">
        <v>4</v>
      </c>
      <c r="E1060" s="164">
        <v>5</v>
      </c>
      <c r="F1060" s="164">
        <v>6</v>
      </c>
      <c r="G1060" s="164">
        <v>7</v>
      </c>
    </row>
    <row r="1061" spans="1:7">
      <c r="A1061" s="415" t="s">
        <v>212</v>
      </c>
      <c r="B1061" s="415"/>
      <c r="C1061" s="415"/>
      <c r="D1061" s="415"/>
      <c r="E1061" s="415"/>
      <c r="F1061" s="415"/>
      <c r="G1061" s="415"/>
    </row>
    <row r="1062" spans="1:7">
      <c r="A1062" s="173">
        <v>14</v>
      </c>
      <c r="B1062" s="184" t="s">
        <v>28</v>
      </c>
      <c r="C1062" s="173">
        <v>10</v>
      </c>
      <c r="D1062" s="174">
        <v>0.08</v>
      </c>
      <c r="E1062" s="174">
        <v>7.25</v>
      </c>
      <c r="F1062" s="174">
        <v>0.13</v>
      </c>
      <c r="G1062" s="174">
        <v>66.09</v>
      </c>
    </row>
    <row r="1063" spans="1:7">
      <c r="A1063" s="173">
        <v>209</v>
      </c>
      <c r="B1063" s="184" t="s">
        <v>249</v>
      </c>
      <c r="C1063" s="173">
        <v>40</v>
      </c>
      <c r="D1063" s="174">
        <v>5.08</v>
      </c>
      <c r="E1063" s="185">
        <v>4.5999999999999996</v>
      </c>
      <c r="F1063" s="174">
        <v>0.28000000000000003</v>
      </c>
      <c r="G1063" s="185">
        <v>62.8</v>
      </c>
    </row>
    <row r="1064" spans="1:7">
      <c r="A1064" s="173">
        <v>173.02</v>
      </c>
      <c r="B1064" s="184" t="s">
        <v>273</v>
      </c>
      <c r="C1064" s="173">
        <v>150</v>
      </c>
      <c r="D1064" s="174">
        <v>6.01</v>
      </c>
      <c r="E1064" s="174">
        <v>5.63</v>
      </c>
      <c r="F1064" s="174">
        <v>25.53</v>
      </c>
      <c r="G1064" s="174">
        <v>177.14</v>
      </c>
    </row>
    <row r="1065" spans="1:7">
      <c r="A1065" s="173">
        <v>382</v>
      </c>
      <c r="B1065" s="184" t="s">
        <v>40</v>
      </c>
      <c r="C1065" s="173">
        <v>200</v>
      </c>
      <c r="D1065" s="174">
        <v>3.99</v>
      </c>
      <c r="E1065" s="174">
        <v>3.17</v>
      </c>
      <c r="F1065" s="174">
        <v>16.34</v>
      </c>
      <c r="G1065" s="174">
        <v>111.18</v>
      </c>
    </row>
    <row r="1066" spans="1:7">
      <c r="A1066" s="173"/>
      <c r="B1066" s="184" t="s">
        <v>22</v>
      </c>
      <c r="C1066" s="173">
        <v>60</v>
      </c>
      <c r="D1066" s="174">
        <v>4.74</v>
      </c>
      <c r="E1066" s="185">
        <v>0.6</v>
      </c>
      <c r="F1066" s="174">
        <v>28.98</v>
      </c>
      <c r="G1066" s="173">
        <v>141</v>
      </c>
    </row>
    <row r="1067" spans="1:7">
      <c r="A1067" s="173">
        <v>338</v>
      </c>
      <c r="B1067" s="184" t="s">
        <v>230</v>
      </c>
      <c r="C1067" s="173">
        <v>100</v>
      </c>
      <c r="D1067" s="185">
        <v>0.4</v>
      </c>
      <c r="E1067" s="185">
        <v>0.4</v>
      </c>
      <c r="F1067" s="185">
        <v>9.8000000000000007</v>
      </c>
      <c r="G1067" s="173">
        <v>47</v>
      </c>
    </row>
    <row r="1068" spans="1:7">
      <c r="A1068" s="415" t="s">
        <v>25</v>
      </c>
      <c r="B1068" s="415"/>
      <c r="C1068" s="164">
        <v>560</v>
      </c>
      <c r="D1068" s="174">
        <v>20.3</v>
      </c>
      <c r="E1068" s="174">
        <v>21.65</v>
      </c>
      <c r="F1068" s="174">
        <v>81.06</v>
      </c>
      <c r="G1068" s="174">
        <v>605.21</v>
      </c>
    </row>
    <row r="1069" spans="1:7">
      <c r="A1069" s="415" t="s">
        <v>214</v>
      </c>
      <c r="B1069" s="415"/>
      <c r="C1069" s="415"/>
      <c r="D1069" s="415"/>
      <c r="E1069" s="415"/>
      <c r="F1069" s="415"/>
      <c r="G1069" s="415"/>
    </row>
    <row r="1070" spans="1:7" ht="31.2">
      <c r="A1070" s="173">
        <v>55</v>
      </c>
      <c r="B1070" s="184" t="s">
        <v>150</v>
      </c>
      <c r="C1070" s="173">
        <v>60</v>
      </c>
      <c r="D1070" s="174">
        <v>0.75</v>
      </c>
      <c r="E1070" s="174">
        <v>5.0599999999999996</v>
      </c>
      <c r="F1070" s="174">
        <v>3.72</v>
      </c>
      <c r="G1070" s="174">
        <v>63.85</v>
      </c>
    </row>
    <row r="1071" spans="1:7" ht="31.2">
      <c r="A1071" s="173">
        <v>88</v>
      </c>
      <c r="B1071" s="184" t="s">
        <v>161</v>
      </c>
      <c r="C1071" s="173">
        <v>205</v>
      </c>
      <c r="D1071" s="174">
        <v>2.0099999999999998</v>
      </c>
      <c r="E1071" s="174">
        <v>4.01</v>
      </c>
      <c r="F1071" s="174">
        <v>9.48</v>
      </c>
      <c r="G1071" s="185">
        <v>82.6</v>
      </c>
    </row>
    <row r="1072" spans="1:7">
      <c r="A1072" s="182">
        <v>356</v>
      </c>
      <c r="B1072" s="181" t="s">
        <v>59</v>
      </c>
      <c r="C1072" s="182">
        <v>90</v>
      </c>
      <c r="D1072" s="179">
        <v>17.28</v>
      </c>
      <c r="E1072" s="183">
        <v>14.9</v>
      </c>
      <c r="F1072" s="179">
        <v>0.24</v>
      </c>
      <c r="G1072" s="183">
        <v>244.5</v>
      </c>
    </row>
    <row r="1073" spans="1:7">
      <c r="A1073" s="182" t="s">
        <v>60</v>
      </c>
      <c r="B1073" s="181" t="s">
        <v>61</v>
      </c>
      <c r="C1073" s="182">
        <v>150</v>
      </c>
      <c r="D1073" s="179">
        <v>3.47</v>
      </c>
      <c r="E1073" s="179">
        <v>3.45</v>
      </c>
      <c r="F1073" s="179">
        <v>31.61</v>
      </c>
      <c r="G1073" s="179">
        <v>171.56</v>
      </c>
    </row>
    <row r="1074" spans="1:7">
      <c r="A1074" s="173">
        <v>349</v>
      </c>
      <c r="B1074" s="184" t="s">
        <v>136</v>
      </c>
      <c r="C1074" s="173">
        <v>200</v>
      </c>
      <c r="D1074" s="174">
        <v>0.59</v>
      </c>
      <c r="E1074" s="174">
        <v>0.05</v>
      </c>
      <c r="F1074" s="174">
        <v>18.579999999999998</v>
      </c>
      <c r="G1074" s="174">
        <v>77.94</v>
      </c>
    </row>
    <row r="1075" spans="1:7">
      <c r="A1075" s="173"/>
      <c r="B1075" s="184" t="s">
        <v>22</v>
      </c>
      <c r="C1075" s="173">
        <v>50</v>
      </c>
      <c r="D1075" s="174">
        <v>3.95</v>
      </c>
      <c r="E1075" s="185">
        <v>0.5</v>
      </c>
      <c r="F1075" s="174">
        <v>24.15</v>
      </c>
      <c r="G1075" s="185">
        <v>117.5</v>
      </c>
    </row>
    <row r="1076" spans="1:7">
      <c r="A1076" s="173"/>
      <c r="B1076" s="184" t="s">
        <v>127</v>
      </c>
      <c r="C1076" s="173">
        <v>60</v>
      </c>
      <c r="D1076" s="174">
        <v>3.96</v>
      </c>
      <c r="E1076" s="174">
        <v>0.72</v>
      </c>
      <c r="F1076" s="174">
        <v>23.79</v>
      </c>
      <c r="G1076" s="185">
        <v>118.8</v>
      </c>
    </row>
    <row r="1077" spans="1:7">
      <c r="A1077" s="415" t="s">
        <v>128</v>
      </c>
      <c r="B1077" s="415"/>
      <c r="C1077" s="164">
        <v>820</v>
      </c>
      <c r="D1077" s="174">
        <v>31.78</v>
      </c>
      <c r="E1077" s="174">
        <v>27.71</v>
      </c>
      <c r="F1077" s="174">
        <v>130.32</v>
      </c>
      <c r="G1077" s="174">
        <v>902.07</v>
      </c>
    </row>
    <row r="1078" spans="1:7">
      <c r="A1078" s="415" t="s">
        <v>215</v>
      </c>
      <c r="B1078" s="415"/>
      <c r="C1078" s="415"/>
      <c r="D1078" s="415"/>
      <c r="E1078" s="415"/>
      <c r="F1078" s="415"/>
      <c r="G1078" s="415"/>
    </row>
    <row r="1079" spans="1:7">
      <c r="A1079" s="173">
        <v>421</v>
      </c>
      <c r="B1079" s="184" t="s">
        <v>216</v>
      </c>
      <c r="C1079" s="173">
        <v>75</v>
      </c>
      <c r="D1079" s="174">
        <v>4.78</v>
      </c>
      <c r="E1079" s="174">
        <v>8.35</v>
      </c>
      <c r="F1079" s="174">
        <v>33.65</v>
      </c>
      <c r="G1079" s="185">
        <v>229.5</v>
      </c>
    </row>
    <row r="1080" spans="1:7">
      <c r="A1080" s="173">
        <v>377</v>
      </c>
      <c r="B1080" s="184" t="s">
        <v>21</v>
      </c>
      <c r="C1080" s="173">
        <v>200</v>
      </c>
      <c r="D1080" s="174">
        <v>0.06</v>
      </c>
      <c r="E1080" s="174">
        <v>0.01</v>
      </c>
      <c r="F1080" s="174">
        <v>11.19</v>
      </c>
      <c r="G1080" s="174">
        <v>46.28</v>
      </c>
    </row>
    <row r="1081" spans="1:7">
      <c r="A1081" s="173">
        <v>338</v>
      </c>
      <c r="B1081" s="184" t="s">
        <v>217</v>
      </c>
      <c r="C1081" s="173">
        <v>100</v>
      </c>
      <c r="D1081" s="185">
        <v>0.4</v>
      </c>
      <c r="E1081" s="185">
        <v>0.3</v>
      </c>
      <c r="F1081" s="185">
        <v>10.3</v>
      </c>
      <c r="G1081" s="173">
        <v>47</v>
      </c>
    </row>
    <row r="1082" spans="1:7">
      <c r="A1082" s="415" t="s">
        <v>218</v>
      </c>
      <c r="B1082" s="415"/>
      <c r="C1082" s="164">
        <v>375</v>
      </c>
      <c r="D1082" s="174">
        <v>5.24</v>
      </c>
      <c r="E1082" s="174">
        <v>8.66</v>
      </c>
      <c r="F1082" s="174">
        <v>55.14</v>
      </c>
      <c r="G1082" s="174">
        <v>322.77999999999997</v>
      </c>
    </row>
    <row r="1083" spans="1:7">
      <c r="A1083" s="414" t="s">
        <v>219</v>
      </c>
      <c r="B1083" s="414"/>
      <c r="C1083" s="414"/>
      <c r="D1083" s="414"/>
      <c r="E1083" s="414"/>
      <c r="F1083" s="414"/>
      <c r="G1083" s="414"/>
    </row>
    <row r="1084" spans="1:7" ht="34.65" customHeight="1">
      <c r="A1084" s="173">
        <v>39</v>
      </c>
      <c r="B1084" s="184" t="s">
        <v>120</v>
      </c>
      <c r="C1084" s="173">
        <v>60</v>
      </c>
      <c r="D1084" s="173">
        <v>1</v>
      </c>
      <c r="E1084" s="174">
        <v>4.32</v>
      </c>
      <c r="F1084" s="174">
        <v>5.88</v>
      </c>
      <c r="G1084" s="174">
        <v>66.19</v>
      </c>
    </row>
    <row r="1085" spans="1:7" ht="36.450000000000003" customHeight="1">
      <c r="A1085" s="186">
        <v>294</v>
      </c>
      <c r="B1085" s="187" t="s">
        <v>274</v>
      </c>
      <c r="C1085" s="186">
        <v>120</v>
      </c>
      <c r="D1085" s="188">
        <v>12.16</v>
      </c>
      <c r="E1085" s="188">
        <v>4.8</v>
      </c>
      <c r="F1085" s="189">
        <v>14.45</v>
      </c>
      <c r="G1085" s="188">
        <v>133.99</v>
      </c>
    </row>
    <row r="1086" spans="1:7">
      <c r="A1086" s="186">
        <v>202</v>
      </c>
      <c r="B1086" s="187" t="s">
        <v>19</v>
      </c>
      <c r="C1086" s="186">
        <v>150</v>
      </c>
      <c r="D1086" s="189">
        <v>6.6</v>
      </c>
      <c r="E1086" s="188">
        <v>0.78</v>
      </c>
      <c r="F1086" s="189">
        <v>42.3</v>
      </c>
      <c r="G1086" s="189">
        <v>202.8</v>
      </c>
    </row>
    <row r="1087" spans="1:7">
      <c r="A1087" s="186">
        <v>376</v>
      </c>
      <c r="B1087" s="187" t="s">
        <v>32</v>
      </c>
      <c r="C1087" s="186">
        <v>200</v>
      </c>
      <c r="D1087" s="203"/>
      <c r="E1087" s="203"/>
      <c r="F1087" s="188">
        <v>11.09</v>
      </c>
      <c r="G1087" s="188">
        <v>44.34</v>
      </c>
    </row>
    <row r="1088" spans="1:7">
      <c r="A1088" s="186"/>
      <c r="B1088" s="187" t="s">
        <v>22</v>
      </c>
      <c r="C1088" s="186">
        <v>20</v>
      </c>
      <c r="D1088" s="188">
        <v>1.58</v>
      </c>
      <c r="E1088" s="189">
        <v>0.2</v>
      </c>
      <c r="F1088" s="188">
        <v>9.66</v>
      </c>
      <c r="G1088" s="186">
        <v>47</v>
      </c>
    </row>
    <row r="1089" spans="1:7">
      <c r="A1089" s="414" t="s">
        <v>223</v>
      </c>
      <c r="B1089" s="414"/>
      <c r="C1089" s="190">
        <v>550</v>
      </c>
      <c r="D1089" s="188">
        <v>21.39</v>
      </c>
      <c r="E1089" s="188">
        <v>10.9</v>
      </c>
      <c r="F1089" s="188">
        <v>83.14</v>
      </c>
      <c r="G1089" s="188">
        <v>501.45</v>
      </c>
    </row>
    <row r="1090" spans="1:7">
      <c r="A1090" s="414" t="s">
        <v>224</v>
      </c>
      <c r="B1090" s="414"/>
      <c r="C1090" s="414"/>
      <c r="D1090" s="414"/>
      <c r="E1090" s="414"/>
      <c r="F1090" s="414"/>
      <c r="G1090" s="414"/>
    </row>
    <row r="1091" spans="1:7">
      <c r="A1091" s="222">
        <v>376.03</v>
      </c>
      <c r="B1091" s="223" t="s">
        <v>233</v>
      </c>
      <c r="C1091" s="222">
        <v>200</v>
      </c>
      <c r="D1091" s="224">
        <v>5.8</v>
      </c>
      <c r="E1091" s="222">
        <v>5</v>
      </c>
      <c r="F1091" s="222">
        <v>8</v>
      </c>
      <c r="G1091" s="222">
        <v>106</v>
      </c>
    </row>
    <row r="1092" spans="1:7">
      <c r="A1092" s="414" t="s">
        <v>226</v>
      </c>
      <c r="B1092" s="414"/>
      <c r="C1092" s="190">
        <v>200</v>
      </c>
      <c r="D1092" s="188">
        <v>5.8</v>
      </c>
      <c r="E1092" s="188">
        <v>5</v>
      </c>
      <c r="F1092" s="188">
        <v>8</v>
      </c>
      <c r="G1092" s="186">
        <v>106</v>
      </c>
    </row>
    <row r="1093" spans="1:7">
      <c r="A1093" s="415" t="s">
        <v>227</v>
      </c>
      <c r="B1093" s="415"/>
      <c r="C1093" s="191">
        <f>C1092+C1089+C1082+C1077+C1068</f>
        <v>2505</v>
      </c>
      <c r="D1093" s="192">
        <f>D1092+D1089+D1082+D1077+D1068</f>
        <v>84.51</v>
      </c>
      <c r="E1093" s="192">
        <f>E1092+E1089+E1082+E1077+E1068</f>
        <v>73.92</v>
      </c>
      <c r="F1093" s="192">
        <f>F1092+F1089+F1082+F1077+F1068</f>
        <v>357.66</v>
      </c>
      <c r="G1093" s="192">
        <f>G1092+G1089+G1082+G1077+G1068</f>
        <v>2437.5100000000002</v>
      </c>
    </row>
    <row r="1094" spans="1:7">
      <c r="A1094" s="225"/>
      <c r="B1094" s="225"/>
      <c r="C1094" s="226"/>
      <c r="D1094" s="227"/>
      <c r="E1094" s="227"/>
      <c r="F1094" s="227"/>
      <c r="G1094" s="227"/>
    </row>
    <row r="1095" spans="1:7">
      <c r="A1095" s="225"/>
      <c r="B1095" s="228" t="s">
        <v>275</v>
      </c>
      <c r="C1095" s="226"/>
      <c r="D1095" s="227"/>
      <c r="E1095" s="227"/>
      <c r="F1095" s="227"/>
      <c r="G1095" s="227"/>
    </row>
    <row r="1096" spans="1:7" ht="15.6" customHeight="1">
      <c r="A1096" s="390"/>
      <c r="B1096" s="390"/>
      <c r="C1096" s="416" t="s">
        <v>8</v>
      </c>
      <c r="D1096" s="416" t="s">
        <v>10</v>
      </c>
      <c r="E1096" s="416"/>
      <c r="F1096" s="416"/>
      <c r="G1096" s="416" t="s">
        <v>11</v>
      </c>
    </row>
    <row r="1097" spans="1:7" ht="32.25" customHeight="1">
      <c r="A1097" s="390"/>
      <c r="B1097" s="390"/>
      <c r="C1097" s="416"/>
      <c r="D1097" s="163" t="s">
        <v>12</v>
      </c>
      <c r="E1097" s="163" t="s">
        <v>13</v>
      </c>
      <c r="F1097" s="163" t="s">
        <v>14</v>
      </c>
      <c r="G1097" s="416"/>
    </row>
    <row r="1098" spans="1:7">
      <c r="A1098" s="412" t="s">
        <v>276</v>
      </c>
      <c r="B1098" s="412"/>
      <c r="C1098" s="193">
        <f>(C16+C55+C94+C131+C170+C209+C248+C288+C326+C363+C403+C445+C484+C524+C562+C600+C640+C678+C716+C756+C795+C833+C872+C909+C947+C989+C1029+C1068)/28</f>
        <v>546.78571428571433</v>
      </c>
      <c r="D1098" s="229">
        <f>(D16+D55+D94+D131+D170+D209+D248+D288+D326+D363+D403+D445+D484+D524+D562+D600+D640+D678+D716+D756+D795+D833+D872+D909+D947+D989+D1029+D1068)/28</f>
        <v>20.360357142857143</v>
      </c>
      <c r="E1098" s="229">
        <f>(E16+E55+E94+E131+E170+E209+E248+E288+E326+E363+E403+E445+E484+E524+E562+E600+E640+E678+E716+E756+E795+E833+E872+E909+E947+E989+E1029+E1068)/28</f>
        <v>18.704642857142854</v>
      </c>
      <c r="F1098" s="229">
        <f>(F16+F55+F94+F131+F170+F209+F248+F288+F326+F363+F403+F445+F484+F524+F562+F600+F640+F678+F716+F756+F795+F833+F872+F909+F947+F989+F1029+F1068)/28</f>
        <v>81.111428571428561</v>
      </c>
      <c r="G1098" s="229">
        <f>(G16+G55+G94+G131+G170+G209+G248+G288+G326+G363+G403+G445+G484+G524+G562+G600+G640+G678+G716+G756+G795+G833+G872+G909+G947+G989+G1029+G1068)/28</f>
        <v>578.44499999999994</v>
      </c>
    </row>
    <row r="1099" spans="1:7">
      <c r="A1099" s="412" t="s">
        <v>102</v>
      </c>
      <c r="B1099" s="412"/>
      <c r="C1099" s="196"/>
      <c r="D1099" s="230">
        <f>D1098*100/77</f>
        <v>26.442022263450838</v>
      </c>
      <c r="E1099" s="230">
        <f>E1098*100/79</f>
        <v>23.676763110307409</v>
      </c>
      <c r="F1099" s="230">
        <f>F1098*100/335</f>
        <v>24.212366737739867</v>
      </c>
      <c r="G1099" s="230">
        <f>G1098*100/2350</f>
        <v>24.614680851063827</v>
      </c>
    </row>
    <row r="1100" spans="1:7">
      <c r="A1100" s="413"/>
      <c r="B1100" s="413"/>
      <c r="C1100" s="413"/>
      <c r="D1100" s="413"/>
      <c r="E1100" s="413"/>
      <c r="F1100" s="413"/>
      <c r="G1100" s="413"/>
    </row>
    <row r="1101" spans="1:7">
      <c r="A1101" s="412" t="s">
        <v>277</v>
      </c>
      <c r="B1101" s="412"/>
      <c r="C1101" s="193">
        <f>(C25+C64+C102+C140+C179+C217+C257+C297+C335+C372+C412+C454+C493+C533+C571+C609+C649+C687+C725+C764+C804+C842+C880+C918+C956+C998+C1038+C1077)/28</f>
        <v>808.21428571428567</v>
      </c>
      <c r="D1101" s="231">
        <v>32.020000000000003</v>
      </c>
      <c r="E1101" s="231">
        <v>25.73</v>
      </c>
      <c r="F1101" s="231">
        <v>114.44</v>
      </c>
      <c r="G1101" s="231">
        <v>822.45</v>
      </c>
    </row>
    <row r="1102" spans="1:7">
      <c r="A1102" s="412" t="s">
        <v>102</v>
      </c>
      <c r="B1102" s="412"/>
      <c r="C1102" s="196"/>
      <c r="D1102" s="230">
        <f>D1101*100/77</f>
        <v>41.584415584415588</v>
      </c>
      <c r="E1102" s="230">
        <f>E1101*100/79</f>
        <v>32.569620253164558</v>
      </c>
      <c r="F1102" s="230">
        <f>F1101*100/335</f>
        <v>34.161194029850748</v>
      </c>
      <c r="G1102" s="230">
        <f>G1101*100/2350</f>
        <v>34.997872340425531</v>
      </c>
    </row>
    <row r="1103" spans="1:7">
      <c r="A1103" s="413"/>
      <c r="B1103" s="413"/>
      <c r="C1103" s="413"/>
      <c r="D1103" s="413"/>
      <c r="E1103" s="413"/>
      <c r="F1103" s="413"/>
      <c r="G1103" s="413"/>
    </row>
    <row r="1104" spans="1:7">
      <c r="A1104" s="412" t="s">
        <v>278</v>
      </c>
      <c r="B1104" s="412"/>
      <c r="C1104" s="193">
        <f>(C30+C69+C107+C145+C184+C222+C262+C302+C340+C377+C420+C465+C498+C538+C576+C614+C654+C692+C730+C769+C809+C847+C885+C923+C964+C1003+C1043)/28</f>
        <v>369.64285714285717</v>
      </c>
      <c r="D1104" s="195">
        <f>(D30+D69+D107+D145+D184+D222+D262+D302+D340+D377+D420+D465+D498+D538+D576+D614+D654+D692+D730+D769+D809+D847+D885+D923+D964+D1003+D1043)/28</f>
        <v>9.3349999999999991</v>
      </c>
      <c r="E1104" s="195">
        <f>(E30+E69+E107+E145+E184+E222+E262+E302+E340+E377+E420+E465+E498+E538+E576+E614+E654+E692+E730+E769+E809+E847+E885+E923+E964+E1003+E1043)/28</f>
        <v>10.633928571428568</v>
      </c>
      <c r="F1104" s="195">
        <f>(F30+F69+F107+F145+F184+F222+F262+F302+F340+F377+F420+F465+F498+F538+F576+F614+F654+F692+F730+F769+F809+F847+F885+F923+F964+F1003+F1043)/28</f>
        <v>50.025357142857139</v>
      </c>
      <c r="G1104" s="195">
        <f>(G30+G69+G107+G145+G184+G222+G262+G302+G340+G377+G420+G465+G498+G538+G576+G614+G654+G692+G730+G769+G809+G847+G885+G923+G964+G1003+G1043)/28</f>
        <v>336.45428571428573</v>
      </c>
    </row>
    <row r="1105" spans="1:7">
      <c r="A1105" s="412" t="s">
        <v>102</v>
      </c>
      <c r="B1105" s="412"/>
      <c r="C1105" s="196"/>
      <c r="D1105" s="230">
        <f>D1104*100/77</f>
        <v>12.123376623376622</v>
      </c>
      <c r="E1105" s="230">
        <f>E1104*100/79</f>
        <v>13.460669077757679</v>
      </c>
      <c r="F1105" s="230">
        <f>F1104*100/335</f>
        <v>14.932942430703623</v>
      </c>
      <c r="G1105" s="230">
        <f>G1104*100/2350</f>
        <v>14.317203647416413</v>
      </c>
    </row>
    <row r="1106" spans="1:7">
      <c r="A1106" s="390"/>
      <c r="B1106" s="390"/>
      <c r="C1106" s="390"/>
      <c r="D1106" s="390"/>
      <c r="E1106" s="390"/>
      <c r="F1106" s="390"/>
      <c r="G1106" s="390"/>
    </row>
    <row r="1107" spans="1:7">
      <c r="A1107" s="411" t="s">
        <v>279</v>
      </c>
      <c r="B1107" s="411"/>
      <c r="C1107" s="204">
        <f>(C37+C75+C113+C152+C190+C229+C269+C308+C346+C384+C427+C465+C505+C544+C582+C621+C660+C698+C737+C776+C815+C854+C892+C929+C971+C1010+C1049+C1089)/28</f>
        <v>522.67857142857144</v>
      </c>
      <c r="D1107" s="205">
        <f>(D37+D75+D113+D152+D190+D229+D269+D308+D346+D384+D427+D465+D505+D544+D582+D621+D660+D698+D737+D776+D815+D854+D892+D929+D971+D1010+D1049+D1089)/28</f>
        <v>23.04999999999999</v>
      </c>
      <c r="E1107" s="205">
        <f>(E37+E75+E113+E152+E190+E229+E269+E308+E346+E384+E427+E465+E505+E544+E582+E621+E660+E698+E737+E776+E815+E854+E892+E929+E971+E1010+E1049+E1089)/28</f>
        <v>19.56642857142857</v>
      </c>
      <c r="F1107" s="205">
        <f>(F37+F75+F113+F152+F190+F229+F269+F308+F346+F384+F427+F465+F505+F544+F582+F621+F660+F698+F737+F776+F815+F854+F892+F929+F971+F1010+F1049+F1089)/28</f>
        <v>59.251785714285731</v>
      </c>
      <c r="G1107" s="205">
        <f>(G37+G75+G113+G152+G190+G229+G269+G308+G346+G384+G427+G465+G505+G544+G582+G621+G660+G698+G737+G776+G815+G854+G892+G929+G971+G1010+G1049+G1089)/28</f>
        <v>504.40857142857158</v>
      </c>
    </row>
    <row r="1108" spans="1:7">
      <c r="A1108" s="411" t="s">
        <v>102</v>
      </c>
      <c r="B1108" s="411"/>
      <c r="C1108" s="203"/>
      <c r="D1108" s="230">
        <f>D1107*100/77</f>
        <v>29.935064935064922</v>
      </c>
      <c r="E1108" s="230">
        <f>E1107*100/79</f>
        <v>24.767631103074141</v>
      </c>
      <c r="F1108" s="230">
        <f>F1107*100/335</f>
        <v>17.687100213219622</v>
      </c>
      <c r="G1108" s="230">
        <f>G1107*100/2350</f>
        <v>21.464194528875385</v>
      </c>
    </row>
    <row r="1109" spans="1:7">
      <c r="A1109" s="413"/>
      <c r="B1109" s="413"/>
      <c r="C1109" s="413"/>
      <c r="D1109" s="413"/>
      <c r="E1109" s="413"/>
      <c r="F1109" s="413"/>
      <c r="G1109" s="413"/>
    </row>
    <row r="1110" spans="1:7">
      <c r="A1110" s="411" t="s">
        <v>280</v>
      </c>
      <c r="B1110" s="411"/>
      <c r="C1110" s="204">
        <v>200</v>
      </c>
      <c r="D1110" s="232">
        <v>5.8</v>
      </c>
      <c r="E1110" s="232">
        <v>5</v>
      </c>
      <c r="F1110" s="232">
        <v>8.8000000000000007</v>
      </c>
      <c r="G1110" s="232">
        <v>107</v>
      </c>
    </row>
    <row r="1111" spans="1:7">
      <c r="A1111" s="411" t="s">
        <v>102</v>
      </c>
      <c r="B1111" s="411"/>
      <c r="C1111" s="203"/>
      <c r="D1111" s="233">
        <v>8</v>
      </c>
      <c r="E1111" s="233">
        <v>6</v>
      </c>
      <c r="F1111" s="233">
        <v>3</v>
      </c>
      <c r="G1111" s="233">
        <v>5</v>
      </c>
    </row>
    <row r="1112" spans="1:7">
      <c r="A1112" s="390"/>
      <c r="B1112" s="390"/>
      <c r="C1112" s="390"/>
      <c r="D1112" s="390"/>
      <c r="E1112" s="390"/>
      <c r="F1112" s="390"/>
      <c r="G1112" s="390"/>
    </row>
    <row r="1113" spans="1:7">
      <c r="A1113" s="412" t="s">
        <v>281</v>
      </c>
      <c r="B1113" s="412"/>
      <c r="C1113" s="234">
        <f>(C41+C79+C117+C156+C194+C233+C273+C312+C350+C388+C431+C469+C509+C548+C586+C625+C664+C702+C741+C780+C819+C858+C896+C933+C975+C1014+C1053+C1093)/28</f>
        <v>2456.25</v>
      </c>
      <c r="D1113" s="235">
        <f>(D41+D79+D117+D156+D194+D233+D273+D312+D350+D388+D431+D469+D509+D548+D586+D625+D664+D702+D741+D780+D819+D858+D896+D933+D975+D1014+D1053+D1093)/28</f>
        <v>90.148928571428584</v>
      </c>
      <c r="E1113" s="235">
        <f>(E41+E79+E117+E156+E194+E233+E273+E312+E350+E388+E431+E469+E509+E548+E586+E625+E664+E702+E741+E780+E819+E858+E896+E933+E975+E1014+E1053+E1093)/28</f>
        <v>78.518214285714294</v>
      </c>
      <c r="F1113" s="235">
        <f>(F41+F79+F117+F156+F194+F233+F273+F312+F350+F388+F431+F469+F509+F548+F586+F625+F664+F702+F741+F780+F819+F858+F896+F933+F975+F1014+F1053+F1093)/28</f>
        <v>319.45628571428563</v>
      </c>
      <c r="G1113" s="235">
        <f>(G41+G79+G117+G156+G194+G233+G273+G312+G350+G388+G431+G469+G509+G548+G586+G625+G664+G702+G741+G780+G819+G858+G896+G933+G975+G1014+G1053+G1093)/28</f>
        <v>2355.5541428571423</v>
      </c>
    </row>
    <row r="1114" spans="1:7">
      <c r="A1114" s="412" t="s">
        <v>102</v>
      </c>
      <c r="B1114" s="412"/>
      <c r="C1114" s="196"/>
      <c r="D1114" s="236">
        <f>D1113/D1115</f>
        <v>1.1707653061224492</v>
      </c>
      <c r="E1114" s="236">
        <f>E1113/E1115</f>
        <v>0.99390144665461133</v>
      </c>
      <c r="F1114" s="236">
        <f>F1113/F1115</f>
        <v>0.95360085287846452</v>
      </c>
      <c r="G1114" s="236">
        <f>G1113/G1115</f>
        <v>1.0023634650455924</v>
      </c>
    </row>
    <row r="1115" spans="1:7">
      <c r="A1115" s="412" t="s">
        <v>103</v>
      </c>
      <c r="B1115" s="412"/>
      <c r="C1115" s="196"/>
      <c r="D1115" s="162">
        <v>77</v>
      </c>
      <c r="E1115" s="162">
        <v>79</v>
      </c>
      <c r="F1115" s="162">
        <v>335</v>
      </c>
      <c r="G1115" s="237">
        <v>2350</v>
      </c>
    </row>
  </sheetData>
  <mergeCells count="583">
    <mergeCell ref="B5:D5"/>
    <mergeCell ref="E5:G5"/>
    <mergeCell ref="B6:D6"/>
    <mergeCell ref="A7:A8"/>
    <mergeCell ref="B7:B8"/>
    <mergeCell ref="C7:C8"/>
    <mergeCell ref="D7:F7"/>
    <mergeCell ref="G7:G8"/>
    <mergeCell ref="D1:F1"/>
    <mergeCell ref="A3:G3"/>
    <mergeCell ref="A31:G31"/>
    <mergeCell ref="A37:B37"/>
    <mergeCell ref="A38:G38"/>
    <mergeCell ref="A40:B40"/>
    <mergeCell ref="A41:B41"/>
    <mergeCell ref="A43:G43"/>
    <mergeCell ref="A10:G10"/>
    <mergeCell ref="A16:B16"/>
    <mergeCell ref="A17:G17"/>
    <mergeCell ref="A25:B25"/>
    <mergeCell ref="A26:G26"/>
    <mergeCell ref="A30:B30"/>
    <mergeCell ref="A49:G49"/>
    <mergeCell ref="A55:B55"/>
    <mergeCell ref="A56:G56"/>
    <mergeCell ref="A64:B64"/>
    <mergeCell ref="A65:G65"/>
    <mergeCell ref="A69:B69"/>
    <mergeCell ref="B44:D44"/>
    <mergeCell ref="E44:G44"/>
    <mergeCell ref="B45:D45"/>
    <mergeCell ref="A46:A47"/>
    <mergeCell ref="B46:B47"/>
    <mergeCell ref="C46:C47"/>
    <mergeCell ref="D46:F46"/>
    <mergeCell ref="G46:G47"/>
    <mergeCell ref="B82:D82"/>
    <mergeCell ref="E82:G82"/>
    <mergeCell ref="B83:D83"/>
    <mergeCell ref="A84:A85"/>
    <mergeCell ref="B84:B85"/>
    <mergeCell ref="C84:C85"/>
    <mergeCell ref="D84:F84"/>
    <mergeCell ref="G84:G85"/>
    <mergeCell ref="A70:G70"/>
    <mergeCell ref="A75:B75"/>
    <mergeCell ref="A76:G76"/>
    <mergeCell ref="A78:B78"/>
    <mergeCell ref="A79:B79"/>
    <mergeCell ref="A81:G81"/>
    <mergeCell ref="A108:G108"/>
    <mergeCell ref="A113:B113"/>
    <mergeCell ref="A114:G114"/>
    <mergeCell ref="A116:B116"/>
    <mergeCell ref="A117:B117"/>
    <mergeCell ref="A119:G119"/>
    <mergeCell ref="A87:G87"/>
    <mergeCell ref="A94:B94"/>
    <mergeCell ref="A95:G95"/>
    <mergeCell ref="A102:B102"/>
    <mergeCell ref="A103:G103"/>
    <mergeCell ref="A107:B107"/>
    <mergeCell ref="A125:G125"/>
    <mergeCell ref="A131:B131"/>
    <mergeCell ref="A132:G132"/>
    <mergeCell ref="A140:B140"/>
    <mergeCell ref="A141:G141"/>
    <mergeCell ref="A145:B145"/>
    <mergeCell ref="B120:D120"/>
    <mergeCell ref="E120:G120"/>
    <mergeCell ref="B121:D121"/>
    <mergeCell ref="A122:A123"/>
    <mergeCell ref="B122:B123"/>
    <mergeCell ref="C122:C123"/>
    <mergeCell ref="D122:F122"/>
    <mergeCell ref="G122:G123"/>
    <mergeCell ref="B159:D159"/>
    <mergeCell ref="E159:G159"/>
    <mergeCell ref="B160:D160"/>
    <mergeCell ref="A161:A162"/>
    <mergeCell ref="B161:B162"/>
    <mergeCell ref="C161:C162"/>
    <mergeCell ref="D161:F161"/>
    <mergeCell ref="G161:G162"/>
    <mergeCell ref="A146:G146"/>
    <mergeCell ref="A152:B152"/>
    <mergeCell ref="A153:G153"/>
    <mergeCell ref="A155:B155"/>
    <mergeCell ref="A156:B156"/>
    <mergeCell ref="A158:G158"/>
    <mergeCell ref="A185:G185"/>
    <mergeCell ref="A190:B190"/>
    <mergeCell ref="A191:G191"/>
    <mergeCell ref="A193:B193"/>
    <mergeCell ref="A194:B194"/>
    <mergeCell ref="A196:G196"/>
    <mergeCell ref="A164:G164"/>
    <mergeCell ref="A170:B170"/>
    <mergeCell ref="A171:G171"/>
    <mergeCell ref="A179:B179"/>
    <mergeCell ref="A180:G180"/>
    <mergeCell ref="A184:B184"/>
    <mergeCell ref="A202:G202"/>
    <mergeCell ref="A209:B209"/>
    <mergeCell ref="A210:G210"/>
    <mergeCell ref="A217:B217"/>
    <mergeCell ref="A218:G218"/>
    <mergeCell ref="A222:B222"/>
    <mergeCell ref="B197:D197"/>
    <mergeCell ref="E197:G197"/>
    <mergeCell ref="B198:D198"/>
    <mergeCell ref="A199:A200"/>
    <mergeCell ref="B199:B200"/>
    <mergeCell ref="C199:C200"/>
    <mergeCell ref="D199:F199"/>
    <mergeCell ref="G199:G200"/>
    <mergeCell ref="B236:D236"/>
    <mergeCell ref="E236:G236"/>
    <mergeCell ref="B237:D237"/>
    <mergeCell ref="A238:A239"/>
    <mergeCell ref="B238:B239"/>
    <mergeCell ref="C238:C239"/>
    <mergeCell ref="D238:F238"/>
    <mergeCell ref="G238:G239"/>
    <mergeCell ref="A223:G223"/>
    <mergeCell ref="A229:B229"/>
    <mergeCell ref="A230:G230"/>
    <mergeCell ref="A232:B232"/>
    <mergeCell ref="A233:B233"/>
    <mergeCell ref="A235:G235"/>
    <mergeCell ref="A263:G263"/>
    <mergeCell ref="A269:B269"/>
    <mergeCell ref="A270:G270"/>
    <mergeCell ref="A272:B272"/>
    <mergeCell ref="A273:B273"/>
    <mergeCell ref="A275:G275"/>
    <mergeCell ref="A241:G241"/>
    <mergeCell ref="A248:B248"/>
    <mergeCell ref="A249:G249"/>
    <mergeCell ref="A257:B257"/>
    <mergeCell ref="A258:G258"/>
    <mergeCell ref="A262:B262"/>
    <mergeCell ref="A281:G281"/>
    <mergeCell ref="A288:B288"/>
    <mergeCell ref="A289:G289"/>
    <mergeCell ref="A297:B297"/>
    <mergeCell ref="A298:G298"/>
    <mergeCell ref="A302:B302"/>
    <mergeCell ref="B276:D276"/>
    <mergeCell ref="E276:G276"/>
    <mergeCell ref="B277:D277"/>
    <mergeCell ref="A278:A279"/>
    <mergeCell ref="B278:B279"/>
    <mergeCell ref="C278:C279"/>
    <mergeCell ref="D278:F278"/>
    <mergeCell ref="G278:G279"/>
    <mergeCell ref="B315:D315"/>
    <mergeCell ref="E315:G315"/>
    <mergeCell ref="B316:D316"/>
    <mergeCell ref="A317:A318"/>
    <mergeCell ref="B317:B318"/>
    <mergeCell ref="C317:C318"/>
    <mergeCell ref="D317:F317"/>
    <mergeCell ref="G317:G318"/>
    <mergeCell ref="A303:G303"/>
    <mergeCell ref="A308:B308"/>
    <mergeCell ref="A309:G309"/>
    <mergeCell ref="A311:B311"/>
    <mergeCell ref="A312:B312"/>
    <mergeCell ref="A314:G314"/>
    <mergeCell ref="A341:G341"/>
    <mergeCell ref="A346:B346"/>
    <mergeCell ref="A347:G347"/>
    <mergeCell ref="A349:B349"/>
    <mergeCell ref="A350:B350"/>
    <mergeCell ref="A352:G352"/>
    <mergeCell ref="A320:G320"/>
    <mergeCell ref="A326:B326"/>
    <mergeCell ref="A327:G327"/>
    <mergeCell ref="A335:B335"/>
    <mergeCell ref="A336:G336"/>
    <mergeCell ref="A340:B340"/>
    <mergeCell ref="A358:G358"/>
    <mergeCell ref="A363:B363"/>
    <mergeCell ref="A364:G364"/>
    <mergeCell ref="A372:B372"/>
    <mergeCell ref="A373:G373"/>
    <mergeCell ref="A377:B377"/>
    <mergeCell ref="B353:D353"/>
    <mergeCell ref="E353:G353"/>
    <mergeCell ref="B354:D354"/>
    <mergeCell ref="A355:A356"/>
    <mergeCell ref="B355:B356"/>
    <mergeCell ref="C355:C356"/>
    <mergeCell ref="D355:F355"/>
    <mergeCell ref="G355:G356"/>
    <mergeCell ref="B391:D391"/>
    <mergeCell ref="E391:G391"/>
    <mergeCell ref="B392:D392"/>
    <mergeCell ref="A393:A394"/>
    <mergeCell ref="B393:B394"/>
    <mergeCell ref="C393:C394"/>
    <mergeCell ref="D393:F393"/>
    <mergeCell ref="G393:G394"/>
    <mergeCell ref="A378:G378"/>
    <mergeCell ref="A384:B384"/>
    <mergeCell ref="A385:G385"/>
    <mergeCell ref="A387:B387"/>
    <mergeCell ref="A388:B388"/>
    <mergeCell ref="A390:G390"/>
    <mergeCell ref="A421:G421"/>
    <mergeCell ref="A427:B427"/>
    <mergeCell ref="A428:G428"/>
    <mergeCell ref="A430:B430"/>
    <mergeCell ref="A431:B431"/>
    <mergeCell ref="A433:G433"/>
    <mergeCell ref="A396:G396"/>
    <mergeCell ref="A403:B403"/>
    <mergeCell ref="A404:G404"/>
    <mergeCell ref="A412:B412"/>
    <mergeCell ref="A413:G413"/>
    <mergeCell ref="A420:B420"/>
    <mergeCell ref="A439:G439"/>
    <mergeCell ref="A445:B445"/>
    <mergeCell ref="A446:G446"/>
    <mergeCell ref="A454:B454"/>
    <mergeCell ref="A455:G455"/>
    <mergeCell ref="A459:B459"/>
    <mergeCell ref="B434:D434"/>
    <mergeCell ref="E434:G434"/>
    <mergeCell ref="B435:D435"/>
    <mergeCell ref="A436:A437"/>
    <mergeCell ref="B436:B437"/>
    <mergeCell ref="C436:C437"/>
    <mergeCell ref="D436:F436"/>
    <mergeCell ref="G436:G437"/>
    <mergeCell ref="B472:D472"/>
    <mergeCell ref="E472:G472"/>
    <mergeCell ref="B473:D473"/>
    <mergeCell ref="A474:A475"/>
    <mergeCell ref="B474:B475"/>
    <mergeCell ref="C474:C475"/>
    <mergeCell ref="D474:F474"/>
    <mergeCell ref="G474:G475"/>
    <mergeCell ref="A460:G460"/>
    <mergeCell ref="A465:B465"/>
    <mergeCell ref="A466:G466"/>
    <mergeCell ref="A468:B468"/>
    <mergeCell ref="A469:B469"/>
    <mergeCell ref="A471:G471"/>
    <mergeCell ref="A499:G499"/>
    <mergeCell ref="A505:B505"/>
    <mergeCell ref="A506:G506"/>
    <mergeCell ref="A508:B508"/>
    <mergeCell ref="A509:B509"/>
    <mergeCell ref="A511:G511"/>
    <mergeCell ref="A477:G477"/>
    <mergeCell ref="A484:B484"/>
    <mergeCell ref="A485:G485"/>
    <mergeCell ref="A493:B493"/>
    <mergeCell ref="A494:G494"/>
    <mergeCell ref="A498:B498"/>
    <mergeCell ref="A517:G517"/>
    <mergeCell ref="A524:B524"/>
    <mergeCell ref="A525:G525"/>
    <mergeCell ref="A533:B533"/>
    <mergeCell ref="A534:G534"/>
    <mergeCell ref="A538:B538"/>
    <mergeCell ref="B512:D512"/>
    <mergeCell ref="E512:G512"/>
    <mergeCell ref="B513:D513"/>
    <mergeCell ref="A514:A515"/>
    <mergeCell ref="B514:B515"/>
    <mergeCell ref="C514:C515"/>
    <mergeCell ref="D514:F514"/>
    <mergeCell ref="G514:G515"/>
    <mergeCell ref="B551:D551"/>
    <mergeCell ref="E551:G551"/>
    <mergeCell ref="B552:D552"/>
    <mergeCell ref="A553:A554"/>
    <mergeCell ref="B553:B554"/>
    <mergeCell ref="C553:C554"/>
    <mergeCell ref="D553:F553"/>
    <mergeCell ref="G553:G554"/>
    <mergeCell ref="A539:G539"/>
    <mergeCell ref="A544:B544"/>
    <mergeCell ref="A545:G545"/>
    <mergeCell ref="A547:B547"/>
    <mergeCell ref="A548:B548"/>
    <mergeCell ref="A550:G550"/>
    <mergeCell ref="A577:G577"/>
    <mergeCell ref="A582:B582"/>
    <mergeCell ref="A583:G583"/>
    <mergeCell ref="A585:B585"/>
    <mergeCell ref="A586:B586"/>
    <mergeCell ref="A588:G588"/>
    <mergeCell ref="A556:G556"/>
    <mergeCell ref="A562:B562"/>
    <mergeCell ref="A563:G563"/>
    <mergeCell ref="A571:B571"/>
    <mergeCell ref="A572:G572"/>
    <mergeCell ref="A576:B576"/>
    <mergeCell ref="A594:G594"/>
    <mergeCell ref="A600:B600"/>
    <mergeCell ref="A601:G601"/>
    <mergeCell ref="A609:B609"/>
    <mergeCell ref="A610:G610"/>
    <mergeCell ref="A614:B614"/>
    <mergeCell ref="B589:D589"/>
    <mergeCell ref="E589:G589"/>
    <mergeCell ref="B590:D590"/>
    <mergeCell ref="A591:A592"/>
    <mergeCell ref="B591:B592"/>
    <mergeCell ref="C591:C592"/>
    <mergeCell ref="D591:F591"/>
    <mergeCell ref="G591:G592"/>
    <mergeCell ref="B628:D628"/>
    <mergeCell ref="E628:G628"/>
    <mergeCell ref="B629:D629"/>
    <mergeCell ref="A630:A631"/>
    <mergeCell ref="B630:B631"/>
    <mergeCell ref="C630:C631"/>
    <mergeCell ref="D630:F630"/>
    <mergeCell ref="G630:G631"/>
    <mergeCell ref="A615:G615"/>
    <mergeCell ref="A621:B621"/>
    <mergeCell ref="A622:G622"/>
    <mergeCell ref="A624:B624"/>
    <mergeCell ref="A625:B625"/>
    <mergeCell ref="A627:G627"/>
    <mergeCell ref="A655:G655"/>
    <mergeCell ref="A660:B660"/>
    <mergeCell ref="A661:G661"/>
    <mergeCell ref="A663:B663"/>
    <mergeCell ref="A664:B664"/>
    <mergeCell ref="A666:G666"/>
    <mergeCell ref="A633:G633"/>
    <mergeCell ref="A640:B640"/>
    <mergeCell ref="A641:G641"/>
    <mergeCell ref="A649:B649"/>
    <mergeCell ref="A650:G650"/>
    <mergeCell ref="A654:B654"/>
    <mergeCell ref="A672:G672"/>
    <mergeCell ref="A678:B678"/>
    <mergeCell ref="A679:G679"/>
    <mergeCell ref="A687:B687"/>
    <mergeCell ref="A688:G688"/>
    <mergeCell ref="A692:B692"/>
    <mergeCell ref="B667:D667"/>
    <mergeCell ref="E667:G667"/>
    <mergeCell ref="B668:D668"/>
    <mergeCell ref="A669:A670"/>
    <mergeCell ref="B669:B670"/>
    <mergeCell ref="C669:C670"/>
    <mergeCell ref="D669:F669"/>
    <mergeCell ref="G669:G670"/>
    <mergeCell ref="B705:D705"/>
    <mergeCell ref="E705:G705"/>
    <mergeCell ref="B706:D706"/>
    <mergeCell ref="A707:A708"/>
    <mergeCell ref="B707:B708"/>
    <mergeCell ref="C707:C708"/>
    <mergeCell ref="D707:F707"/>
    <mergeCell ref="G707:G708"/>
    <mergeCell ref="A693:G693"/>
    <mergeCell ref="A698:B698"/>
    <mergeCell ref="A699:G699"/>
    <mergeCell ref="A701:B701"/>
    <mergeCell ref="A702:B702"/>
    <mergeCell ref="A704:G704"/>
    <mergeCell ref="A731:G731"/>
    <mergeCell ref="A737:B737"/>
    <mergeCell ref="A738:G738"/>
    <mergeCell ref="A740:B740"/>
    <mergeCell ref="A741:B741"/>
    <mergeCell ref="A743:G743"/>
    <mergeCell ref="A710:G710"/>
    <mergeCell ref="A716:B716"/>
    <mergeCell ref="A717:G717"/>
    <mergeCell ref="A725:B725"/>
    <mergeCell ref="A726:G726"/>
    <mergeCell ref="A730:B730"/>
    <mergeCell ref="A749:G749"/>
    <mergeCell ref="A756:B756"/>
    <mergeCell ref="A757:G757"/>
    <mergeCell ref="A764:B764"/>
    <mergeCell ref="A765:G765"/>
    <mergeCell ref="A769:B769"/>
    <mergeCell ref="B744:D744"/>
    <mergeCell ref="E744:G744"/>
    <mergeCell ref="B745:D745"/>
    <mergeCell ref="A746:A747"/>
    <mergeCell ref="B746:B747"/>
    <mergeCell ref="C746:C747"/>
    <mergeCell ref="D746:F746"/>
    <mergeCell ref="G746:G747"/>
    <mergeCell ref="B783:D783"/>
    <mergeCell ref="E783:G783"/>
    <mergeCell ref="B784:D784"/>
    <mergeCell ref="A785:A786"/>
    <mergeCell ref="B785:B786"/>
    <mergeCell ref="C785:C786"/>
    <mergeCell ref="D785:F785"/>
    <mergeCell ref="G785:G786"/>
    <mergeCell ref="A770:G770"/>
    <mergeCell ref="A776:B776"/>
    <mergeCell ref="A777:G777"/>
    <mergeCell ref="A779:B779"/>
    <mergeCell ref="A780:B780"/>
    <mergeCell ref="A782:G782"/>
    <mergeCell ref="A810:G810"/>
    <mergeCell ref="A815:B815"/>
    <mergeCell ref="A816:G816"/>
    <mergeCell ref="A818:B818"/>
    <mergeCell ref="A819:B819"/>
    <mergeCell ref="A821:G821"/>
    <mergeCell ref="A788:G788"/>
    <mergeCell ref="A795:B795"/>
    <mergeCell ref="A796:G796"/>
    <mergeCell ref="A804:B804"/>
    <mergeCell ref="A805:G805"/>
    <mergeCell ref="A809:B809"/>
    <mergeCell ref="A827:G827"/>
    <mergeCell ref="A833:B833"/>
    <mergeCell ref="A834:G834"/>
    <mergeCell ref="A842:B842"/>
    <mergeCell ref="A843:G843"/>
    <mergeCell ref="A847:B847"/>
    <mergeCell ref="B822:D822"/>
    <mergeCell ref="E822:G822"/>
    <mergeCell ref="B823:D823"/>
    <mergeCell ref="A824:A825"/>
    <mergeCell ref="B824:B825"/>
    <mergeCell ref="C824:C825"/>
    <mergeCell ref="D824:F824"/>
    <mergeCell ref="G824:G825"/>
    <mergeCell ref="B861:D861"/>
    <mergeCell ref="E861:G861"/>
    <mergeCell ref="B862:D862"/>
    <mergeCell ref="A863:A864"/>
    <mergeCell ref="B863:B864"/>
    <mergeCell ref="C863:C864"/>
    <mergeCell ref="D863:F863"/>
    <mergeCell ref="G863:G864"/>
    <mergeCell ref="A848:G848"/>
    <mergeCell ref="A854:B854"/>
    <mergeCell ref="A855:G855"/>
    <mergeCell ref="A857:B857"/>
    <mergeCell ref="A858:B858"/>
    <mergeCell ref="A860:G860"/>
    <mergeCell ref="A886:G886"/>
    <mergeCell ref="A892:B892"/>
    <mergeCell ref="A893:G893"/>
    <mergeCell ref="A895:B895"/>
    <mergeCell ref="A896:B896"/>
    <mergeCell ref="A898:G898"/>
    <mergeCell ref="A866:G866"/>
    <mergeCell ref="A872:B872"/>
    <mergeCell ref="A873:G873"/>
    <mergeCell ref="A880:B880"/>
    <mergeCell ref="A881:G881"/>
    <mergeCell ref="A885:B885"/>
    <mergeCell ref="A904:G904"/>
    <mergeCell ref="A909:B909"/>
    <mergeCell ref="A910:G910"/>
    <mergeCell ref="A918:B918"/>
    <mergeCell ref="A919:G919"/>
    <mergeCell ref="A923:B923"/>
    <mergeCell ref="B899:D899"/>
    <mergeCell ref="E899:G899"/>
    <mergeCell ref="B900:D900"/>
    <mergeCell ref="A901:A902"/>
    <mergeCell ref="B901:B902"/>
    <mergeCell ref="C901:C902"/>
    <mergeCell ref="D901:F901"/>
    <mergeCell ref="G901:G902"/>
    <mergeCell ref="B936:D936"/>
    <mergeCell ref="E936:G936"/>
    <mergeCell ref="B937:D937"/>
    <mergeCell ref="A938:A939"/>
    <mergeCell ref="B938:B939"/>
    <mergeCell ref="C938:C939"/>
    <mergeCell ref="D938:F938"/>
    <mergeCell ref="G938:G939"/>
    <mergeCell ref="A924:G924"/>
    <mergeCell ref="A929:B929"/>
    <mergeCell ref="A930:G930"/>
    <mergeCell ref="A932:B932"/>
    <mergeCell ref="A933:B933"/>
    <mergeCell ref="A935:G935"/>
    <mergeCell ref="A965:G965"/>
    <mergeCell ref="A971:B971"/>
    <mergeCell ref="A972:G972"/>
    <mergeCell ref="A974:B974"/>
    <mergeCell ref="A975:B975"/>
    <mergeCell ref="A977:G977"/>
    <mergeCell ref="A941:G941"/>
    <mergeCell ref="A947:B947"/>
    <mergeCell ref="A948:G948"/>
    <mergeCell ref="A956:B956"/>
    <mergeCell ref="A957:G957"/>
    <mergeCell ref="A964:B964"/>
    <mergeCell ref="A983:G983"/>
    <mergeCell ref="A989:B989"/>
    <mergeCell ref="A990:G990"/>
    <mergeCell ref="A998:B998"/>
    <mergeCell ref="A999:G999"/>
    <mergeCell ref="A1003:B1003"/>
    <mergeCell ref="B978:D978"/>
    <mergeCell ref="E978:G978"/>
    <mergeCell ref="B979:D979"/>
    <mergeCell ref="A980:A981"/>
    <mergeCell ref="B980:B981"/>
    <mergeCell ref="C980:C981"/>
    <mergeCell ref="D980:F980"/>
    <mergeCell ref="G980:G981"/>
    <mergeCell ref="B1017:D1017"/>
    <mergeCell ref="E1017:G1017"/>
    <mergeCell ref="B1018:D1018"/>
    <mergeCell ref="A1019:A1020"/>
    <mergeCell ref="B1019:B1020"/>
    <mergeCell ref="C1019:C1020"/>
    <mergeCell ref="D1019:F1019"/>
    <mergeCell ref="G1019:G1020"/>
    <mergeCell ref="A1004:G1004"/>
    <mergeCell ref="A1010:B1010"/>
    <mergeCell ref="A1011:G1011"/>
    <mergeCell ref="A1013:B1013"/>
    <mergeCell ref="A1014:B1014"/>
    <mergeCell ref="A1016:G1016"/>
    <mergeCell ref="A1044:G1044"/>
    <mergeCell ref="A1049:B1049"/>
    <mergeCell ref="A1050:G1050"/>
    <mergeCell ref="A1052:B1052"/>
    <mergeCell ref="A1053:B1053"/>
    <mergeCell ref="A1055:G1055"/>
    <mergeCell ref="A1022:G1022"/>
    <mergeCell ref="A1029:B1029"/>
    <mergeCell ref="A1030:G1030"/>
    <mergeCell ref="A1038:B1038"/>
    <mergeCell ref="A1039:G1039"/>
    <mergeCell ref="A1043:B1043"/>
    <mergeCell ref="A1061:G1061"/>
    <mergeCell ref="A1068:B1068"/>
    <mergeCell ref="A1069:G1069"/>
    <mergeCell ref="A1077:B1077"/>
    <mergeCell ref="A1078:G1078"/>
    <mergeCell ref="A1082:B1082"/>
    <mergeCell ref="B1056:D1056"/>
    <mergeCell ref="E1056:G1056"/>
    <mergeCell ref="B1057:D1057"/>
    <mergeCell ref="A1058:A1059"/>
    <mergeCell ref="B1058:B1059"/>
    <mergeCell ref="C1058:C1059"/>
    <mergeCell ref="D1058:F1058"/>
    <mergeCell ref="G1058:G1059"/>
    <mergeCell ref="A1098:B1098"/>
    <mergeCell ref="A1099:B1099"/>
    <mergeCell ref="A1100:G1100"/>
    <mergeCell ref="A1101:B1101"/>
    <mergeCell ref="A1102:B1102"/>
    <mergeCell ref="A1103:G1103"/>
    <mergeCell ref="A1083:G1083"/>
    <mergeCell ref="A1089:B1089"/>
    <mergeCell ref="A1090:G1090"/>
    <mergeCell ref="A1092:B1092"/>
    <mergeCell ref="A1093:B1093"/>
    <mergeCell ref="A1096:B1097"/>
    <mergeCell ref="C1096:C1097"/>
    <mergeCell ref="D1096:F1096"/>
    <mergeCell ref="G1096:G1097"/>
    <mergeCell ref="A1110:B1110"/>
    <mergeCell ref="A1111:B1111"/>
    <mergeCell ref="A1112:G1112"/>
    <mergeCell ref="A1113:B1113"/>
    <mergeCell ref="A1114:B1114"/>
    <mergeCell ref="A1115:B1115"/>
    <mergeCell ref="A1104:B1104"/>
    <mergeCell ref="A1105:B1105"/>
    <mergeCell ref="A1106:G1106"/>
    <mergeCell ref="A1107:B1107"/>
    <mergeCell ref="A1108:B1108"/>
    <mergeCell ref="A1109:G1109"/>
  </mergeCells>
  <pageMargins left="0" right="0" top="0.39370078740157477" bottom="0.39370078740157477" header="0" footer="0"/>
  <pageSetup paperSize="9" scale="105" orientation="portrait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I1113"/>
  <sheetViews>
    <sheetView topLeftCell="A25" workbookViewId="0">
      <selection activeCell="F9" sqref="F9"/>
    </sheetView>
  </sheetViews>
  <sheetFormatPr defaultRowHeight="15.6"/>
  <cols>
    <col min="1" max="1" width="11" style="157" customWidth="1"/>
    <col min="2" max="2" width="41.59765625" style="1" customWidth="1"/>
    <col min="3" max="3" width="10.09765625" style="1" customWidth="1"/>
    <col min="4" max="5" width="7.69921875" style="1" customWidth="1"/>
    <col min="6" max="6" width="11.3984375" style="1" customWidth="1"/>
    <col min="7" max="7" width="11.19921875" style="1" customWidth="1"/>
    <col min="8" max="257" width="8.3984375" style="1" customWidth="1"/>
    <col min="258" max="1023" width="8.3984375" customWidth="1"/>
    <col min="1024" max="1024" width="10.59765625" customWidth="1"/>
  </cols>
  <sheetData>
    <row r="2" spans="1:7" ht="38.1" customHeight="1">
      <c r="A2" s="429" t="s">
        <v>282</v>
      </c>
      <c r="B2" s="429"/>
      <c r="C2" s="429"/>
      <c r="D2" s="429"/>
      <c r="E2" s="429"/>
      <c r="F2" s="429"/>
      <c r="G2" s="238"/>
    </row>
    <row r="3" spans="1:7">
      <c r="A3" s="239"/>
      <c r="B3" s="240"/>
      <c r="C3" s="240"/>
      <c r="D3" s="240"/>
      <c r="E3" s="240"/>
      <c r="F3" s="240"/>
      <c r="G3" s="240"/>
    </row>
    <row r="4" spans="1:7">
      <c r="A4" s="241"/>
      <c r="B4" s="241"/>
      <c r="C4" s="241"/>
      <c r="D4" s="241"/>
      <c r="E4" s="241"/>
      <c r="F4" s="241"/>
      <c r="G4" s="241"/>
    </row>
    <row r="5" spans="1:7">
      <c r="A5" s="242" t="s">
        <v>209</v>
      </c>
      <c r="B5" s="243" t="s">
        <v>210</v>
      </c>
      <c r="C5" s="243"/>
      <c r="D5" s="243"/>
      <c r="E5" s="406"/>
      <c r="F5" s="406"/>
      <c r="G5" s="406"/>
    </row>
    <row r="6" spans="1:7">
      <c r="A6" s="242" t="s">
        <v>211</v>
      </c>
      <c r="B6" s="427">
        <v>1</v>
      </c>
      <c r="C6" s="427"/>
      <c r="D6" s="427"/>
      <c r="E6" s="244"/>
      <c r="F6" s="240"/>
      <c r="G6" s="240"/>
    </row>
    <row r="7" spans="1:7" ht="15.6" customHeight="1">
      <c r="A7" s="428" t="s">
        <v>6</v>
      </c>
      <c r="B7" s="424" t="s">
        <v>7</v>
      </c>
      <c r="C7" s="424" t="s">
        <v>8</v>
      </c>
      <c r="D7" s="424" t="s">
        <v>10</v>
      </c>
      <c r="E7" s="424"/>
      <c r="F7" s="424"/>
      <c r="G7" s="424" t="s">
        <v>11</v>
      </c>
    </row>
    <row r="8" spans="1:7" ht="22.35" customHeight="1">
      <c r="A8" s="428"/>
      <c r="B8" s="424"/>
      <c r="C8" s="424"/>
      <c r="D8" s="245" t="s">
        <v>12</v>
      </c>
      <c r="E8" s="245" t="s">
        <v>13</v>
      </c>
      <c r="F8" s="245" t="s">
        <v>14</v>
      </c>
      <c r="G8" s="424"/>
    </row>
    <row r="9" spans="1:7">
      <c r="A9" s="246">
        <v>1</v>
      </c>
      <c r="B9" s="246">
        <v>2</v>
      </c>
      <c r="C9" s="246">
        <v>3</v>
      </c>
      <c r="D9" s="246">
        <v>4</v>
      </c>
      <c r="E9" s="246">
        <v>5</v>
      </c>
      <c r="F9" s="246">
        <v>6</v>
      </c>
      <c r="G9" s="246">
        <v>7</v>
      </c>
    </row>
    <row r="10" spans="1:7">
      <c r="A10" s="247" t="s">
        <v>212</v>
      </c>
      <c r="B10" s="247"/>
      <c r="C10" s="247"/>
      <c r="D10" s="247"/>
      <c r="E10" s="247"/>
      <c r="F10" s="247"/>
      <c r="G10" s="247"/>
    </row>
    <row r="11" spans="1:7">
      <c r="A11" s="248">
        <v>14</v>
      </c>
      <c r="B11" s="249" t="s">
        <v>28</v>
      </c>
      <c r="C11" s="248">
        <v>10</v>
      </c>
      <c r="D11" s="250">
        <v>0.08</v>
      </c>
      <c r="E11" s="250">
        <v>7.25</v>
      </c>
      <c r="F11" s="250">
        <v>0.13</v>
      </c>
      <c r="G11" s="250">
        <v>66.09</v>
      </c>
    </row>
    <row r="12" spans="1:7" ht="31.2">
      <c r="A12" s="248">
        <v>223</v>
      </c>
      <c r="B12" s="249" t="s">
        <v>283</v>
      </c>
      <c r="C12" s="248">
        <v>180</v>
      </c>
      <c r="D12" s="250">
        <v>23.48</v>
      </c>
      <c r="E12" s="250">
        <v>15.98</v>
      </c>
      <c r="F12" s="250">
        <v>32.79</v>
      </c>
      <c r="G12" s="250">
        <v>374.9</v>
      </c>
    </row>
    <row r="13" spans="1:7">
      <c r="A13" s="248">
        <v>376</v>
      </c>
      <c r="B13" s="249" t="s">
        <v>32</v>
      </c>
      <c r="C13" s="248">
        <v>200</v>
      </c>
      <c r="D13" s="251"/>
      <c r="E13" s="251"/>
      <c r="F13" s="250">
        <v>11.09</v>
      </c>
      <c r="G13" s="250">
        <v>44.34</v>
      </c>
    </row>
    <row r="14" spans="1:7">
      <c r="A14" s="248"/>
      <c r="B14" s="249" t="s">
        <v>22</v>
      </c>
      <c r="C14" s="248">
        <v>60</v>
      </c>
      <c r="D14" s="250">
        <v>4.74</v>
      </c>
      <c r="E14" s="252">
        <v>0.6</v>
      </c>
      <c r="F14" s="250">
        <v>28.98</v>
      </c>
      <c r="G14" s="248">
        <v>141</v>
      </c>
    </row>
    <row r="15" spans="1:7">
      <c r="A15" s="253">
        <v>338</v>
      </c>
      <c r="B15" s="254" t="s">
        <v>24</v>
      </c>
      <c r="C15" s="253">
        <v>100</v>
      </c>
      <c r="D15" s="255">
        <v>0.4</v>
      </c>
      <c r="E15" s="255">
        <v>0.4</v>
      </c>
      <c r="F15" s="255">
        <v>9.8000000000000007</v>
      </c>
      <c r="G15" s="253">
        <v>47</v>
      </c>
    </row>
    <row r="16" spans="1:7">
      <c r="A16" s="425" t="s">
        <v>25</v>
      </c>
      <c r="B16" s="425"/>
      <c r="C16" s="21">
        <f>SUM(C11:C15)</f>
        <v>550</v>
      </c>
      <c r="D16" s="23">
        <f>SUM(D11:D15)</f>
        <v>28.699999999999996</v>
      </c>
      <c r="E16" s="23">
        <f>SUM(E11:E15)</f>
        <v>24.23</v>
      </c>
      <c r="F16" s="23">
        <f>SUM(F11:F15)</f>
        <v>82.79</v>
      </c>
      <c r="G16" s="23">
        <f>SUM(G11:G15)</f>
        <v>673.33</v>
      </c>
    </row>
    <row r="17" spans="1:257">
      <c r="A17" s="247" t="s">
        <v>214</v>
      </c>
      <c r="B17" s="247"/>
      <c r="C17" s="247"/>
      <c r="D17" s="247"/>
      <c r="E17" s="247"/>
      <c r="F17" s="247"/>
      <c r="G17" s="247"/>
    </row>
    <row r="18" spans="1:257">
      <c r="A18" s="175" t="s">
        <v>119</v>
      </c>
      <c r="B18" s="176" t="s">
        <v>120</v>
      </c>
      <c r="C18" s="256">
        <v>100</v>
      </c>
      <c r="D18" s="175">
        <v>1.66</v>
      </c>
      <c r="E18" s="177">
        <v>7.2</v>
      </c>
      <c r="F18" s="177">
        <v>9.8000000000000007</v>
      </c>
      <c r="G18" s="177">
        <v>110.32</v>
      </c>
    </row>
    <row r="19" spans="1:257" s="73" customFormat="1" ht="32.85" customHeight="1">
      <c r="A19" s="175" t="s">
        <v>121</v>
      </c>
      <c r="B19" s="197" t="s">
        <v>194</v>
      </c>
      <c r="C19" s="257">
        <v>255</v>
      </c>
      <c r="D19" s="38">
        <v>1.92</v>
      </c>
      <c r="E19" s="39">
        <v>3.94</v>
      </c>
      <c r="F19" s="38">
        <v>13.06</v>
      </c>
      <c r="G19" s="38">
        <v>95.92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</row>
    <row r="20" spans="1:257" ht="21.6" customHeight="1">
      <c r="A20" s="177" t="s">
        <v>16</v>
      </c>
      <c r="B20" s="176" t="s">
        <v>123</v>
      </c>
      <c r="C20" s="256">
        <v>100</v>
      </c>
      <c r="D20" s="38">
        <v>21.74</v>
      </c>
      <c r="E20" s="38">
        <v>10.5</v>
      </c>
      <c r="F20" s="121">
        <v>5.64</v>
      </c>
      <c r="G20" s="38">
        <v>204.02</v>
      </c>
    </row>
    <row r="21" spans="1:257" ht="26.1" customHeight="1">
      <c r="A21" s="175" t="s">
        <v>18</v>
      </c>
      <c r="B21" s="181" t="s">
        <v>195</v>
      </c>
      <c r="C21" s="256">
        <v>180</v>
      </c>
      <c r="D21" s="39">
        <v>6.2</v>
      </c>
      <c r="E21" s="38">
        <v>4.58</v>
      </c>
      <c r="F21" s="39">
        <v>42.3</v>
      </c>
      <c r="G21" s="38">
        <v>235.22</v>
      </c>
    </row>
    <row r="22" spans="1:257" ht="20.100000000000001" customHeight="1">
      <c r="A22" s="177" t="s">
        <v>125</v>
      </c>
      <c r="B22" s="176" t="s">
        <v>126</v>
      </c>
      <c r="C22" s="256">
        <v>200</v>
      </c>
      <c r="D22" s="175">
        <v>1</v>
      </c>
      <c r="E22" s="177">
        <v>4.32</v>
      </c>
      <c r="F22" s="177">
        <v>5.88</v>
      </c>
      <c r="G22" s="177">
        <v>66.19</v>
      </c>
    </row>
    <row r="23" spans="1:257">
      <c r="A23" s="21"/>
      <c r="B23" s="258" t="s">
        <v>22</v>
      </c>
      <c r="C23" s="256">
        <v>60</v>
      </c>
      <c r="D23" s="259">
        <v>4.74</v>
      </c>
      <c r="E23" s="260">
        <v>0.6</v>
      </c>
      <c r="F23" s="259">
        <v>28.98</v>
      </c>
      <c r="G23" s="256">
        <v>141</v>
      </c>
    </row>
    <row r="24" spans="1:257">
      <c r="A24" s="21"/>
      <c r="B24" s="258" t="s">
        <v>127</v>
      </c>
      <c r="C24" s="256">
        <v>60</v>
      </c>
      <c r="D24" s="259">
        <v>3.96</v>
      </c>
      <c r="E24" s="259">
        <v>0.72</v>
      </c>
      <c r="F24" s="259">
        <v>23.79</v>
      </c>
      <c r="G24" s="260">
        <v>118.8</v>
      </c>
    </row>
    <row r="25" spans="1:257">
      <c r="A25" s="425" t="s">
        <v>128</v>
      </c>
      <c r="B25" s="425"/>
      <c r="C25" s="246">
        <f>SUM(C18:C24)</f>
        <v>955</v>
      </c>
      <c r="D25" s="261">
        <f>SUM(D18:D24)</f>
        <v>41.22</v>
      </c>
      <c r="E25" s="261">
        <f>SUM(E18:E24)</f>
        <v>31.86</v>
      </c>
      <c r="F25" s="261">
        <f>SUM(F18:F24)</f>
        <v>129.44999999999999</v>
      </c>
      <c r="G25" s="261">
        <f>SUM(G18:G24)</f>
        <v>971.47</v>
      </c>
    </row>
    <row r="26" spans="1:257">
      <c r="A26" s="247" t="s">
        <v>215</v>
      </c>
      <c r="B26" s="247"/>
      <c r="C26" s="247"/>
      <c r="D26" s="247"/>
      <c r="E26" s="247"/>
      <c r="F26" s="247"/>
      <c r="G26" s="247"/>
    </row>
    <row r="27" spans="1:257">
      <c r="A27" s="21">
        <v>421</v>
      </c>
      <c r="B27" s="22" t="s">
        <v>216</v>
      </c>
      <c r="C27" s="21">
        <v>75</v>
      </c>
      <c r="D27" s="23">
        <v>4.78</v>
      </c>
      <c r="E27" s="23">
        <v>8.35</v>
      </c>
      <c r="F27" s="23">
        <v>33.65</v>
      </c>
      <c r="G27" s="24">
        <v>229.5</v>
      </c>
    </row>
    <row r="28" spans="1:257">
      <c r="A28" s="21">
        <v>382</v>
      </c>
      <c r="B28" s="22" t="s">
        <v>40</v>
      </c>
      <c r="C28" s="21">
        <v>200</v>
      </c>
      <c r="D28" s="23">
        <v>3.99</v>
      </c>
      <c r="E28" s="23">
        <v>3.17</v>
      </c>
      <c r="F28" s="23">
        <v>16.34</v>
      </c>
      <c r="G28" s="23">
        <v>111.18</v>
      </c>
    </row>
    <row r="29" spans="1:257">
      <c r="A29" s="21">
        <v>338</v>
      </c>
      <c r="B29" s="22" t="s">
        <v>217</v>
      </c>
      <c r="C29" s="21">
        <v>100</v>
      </c>
      <c r="D29" s="24">
        <v>0.4</v>
      </c>
      <c r="E29" s="24">
        <v>0.3</v>
      </c>
      <c r="F29" s="24">
        <v>10.3</v>
      </c>
      <c r="G29" s="21">
        <v>47</v>
      </c>
    </row>
    <row r="30" spans="1:257">
      <c r="A30" s="425" t="s">
        <v>218</v>
      </c>
      <c r="B30" s="425"/>
      <c r="C30" s="246">
        <v>375</v>
      </c>
      <c r="D30" s="23">
        <v>9.17</v>
      </c>
      <c r="E30" s="23">
        <v>11.82</v>
      </c>
      <c r="F30" s="23">
        <v>60.29</v>
      </c>
      <c r="G30" s="23">
        <v>387.68</v>
      </c>
    </row>
    <row r="31" spans="1:257">
      <c r="A31" s="262" t="s">
        <v>219</v>
      </c>
      <c r="B31" s="262"/>
      <c r="C31" s="262"/>
      <c r="D31" s="262"/>
      <c r="E31" s="262"/>
      <c r="F31" s="262"/>
      <c r="G31" s="262"/>
    </row>
    <row r="32" spans="1:257">
      <c r="A32" s="21">
        <v>45</v>
      </c>
      <c r="B32" s="263" t="s">
        <v>145</v>
      </c>
      <c r="C32" s="256">
        <v>100</v>
      </c>
      <c r="D32" s="259">
        <v>1.9</v>
      </c>
      <c r="E32" s="259">
        <v>7.5</v>
      </c>
      <c r="F32" s="259">
        <v>11.5</v>
      </c>
      <c r="G32" s="259">
        <v>121</v>
      </c>
    </row>
    <row r="33" spans="1:7" ht="31.2">
      <c r="A33" s="133">
        <v>294.01</v>
      </c>
      <c r="B33" s="22" t="s">
        <v>220</v>
      </c>
      <c r="C33" s="21">
        <v>110</v>
      </c>
      <c r="D33" s="23">
        <v>14.17</v>
      </c>
      <c r="E33" s="23">
        <v>13.72</v>
      </c>
      <c r="F33" s="23">
        <v>9.3000000000000007</v>
      </c>
      <c r="G33" s="23">
        <v>217.99</v>
      </c>
    </row>
    <row r="34" spans="1:7">
      <c r="A34" s="173">
        <v>143</v>
      </c>
      <c r="B34" s="184" t="s">
        <v>221</v>
      </c>
      <c r="C34" s="173">
        <v>180</v>
      </c>
      <c r="D34" s="174">
        <v>3.68</v>
      </c>
      <c r="E34" s="174">
        <v>6.45</v>
      </c>
      <c r="F34" s="174">
        <v>21.53</v>
      </c>
      <c r="G34" s="174">
        <v>160.78</v>
      </c>
    </row>
    <row r="35" spans="1:7">
      <c r="A35" s="133">
        <v>378</v>
      </c>
      <c r="B35" s="22" t="s">
        <v>222</v>
      </c>
      <c r="C35" s="21">
        <v>200</v>
      </c>
      <c r="D35" s="23">
        <v>1.61</v>
      </c>
      <c r="E35" s="23">
        <v>1.39</v>
      </c>
      <c r="F35" s="23">
        <v>13.76</v>
      </c>
      <c r="G35" s="23">
        <v>74.34</v>
      </c>
    </row>
    <row r="36" spans="1:7">
      <c r="A36" s="133"/>
      <c r="B36" s="22" t="s">
        <v>22</v>
      </c>
      <c r="C36" s="21">
        <v>60</v>
      </c>
      <c r="D36" s="23">
        <v>4.74</v>
      </c>
      <c r="E36" s="24">
        <v>0.6</v>
      </c>
      <c r="F36" s="23">
        <v>28.98</v>
      </c>
      <c r="G36" s="21">
        <v>141</v>
      </c>
    </row>
    <row r="37" spans="1:7">
      <c r="A37" s="426" t="s">
        <v>223</v>
      </c>
      <c r="B37" s="426"/>
      <c r="C37" s="264">
        <f>SUM(C32:C36)</f>
        <v>650</v>
      </c>
      <c r="D37" s="265">
        <f>SUM(D32:D36)</f>
        <v>26.1</v>
      </c>
      <c r="E37" s="265">
        <f>SUM(E32:E36)</f>
        <v>29.66</v>
      </c>
      <c r="F37" s="265">
        <f>SUM(F32:F36)</f>
        <v>85.07</v>
      </c>
      <c r="G37" s="264">
        <f>SUM(G32:G36)</f>
        <v>715.11</v>
      </c>
    </row>
    <row r="38" spans="1:7">
      <c r="A38" s="262" t="s">
        <v>224</v>
      </c>
      <c r="B38" s="262"/>
      <c r="C38" s="262"/>
      <c r="D38" s="262"/>
      <c r="E38" s="262"/>
      <c r="F38" s="262"/>
      <c r="G38" s="262"/>
    </row>
    <row r="39" spans="1:7">
      <c r="A39" s="248">
        <v>376.02</v>
      </c>
      <c r="B39" s="249" t="s">
        <v>225</v>
      </c>
      <c r="C39" s="248">
        <v>200</v>
      </c>
      <c r="D39" s="252">
        <v>5.6</v>
      </c>
      <c r="E39" s="248">
        <v>4.8</v>
      </c>
      <c r="F39" s="252">
        <v>30</v>
      </c>
      <c r="G39" s="248">
        <v>186</v>
      </c>
    </row>
    <row r="40" spans="1:7">
      <c r="A40" s="426" t="s">
        <v>226</v>
      </c>
      <c r="B40" s="426"/>
      <c r="C40" s="264">
        <v>200</v>
      </c>
      <c r="D40" s="134">
        <v>5.8</v>
      </c>
      <c r="E40" s="134">
        <v>5</v>
      </c>
      <c r="F40" s="134">
        <v>9.6</v>
      </c>
      <c r="G40" s="133">
        <v>108</v>
      </c>
    </row>
    <row r="41" spans="1:7" ht="16.5" customHeight="1">
      <c r="A41" s="425" t="s">
        <v>227</v>
      </c>
      <c r="B41" s="425"/>
      <c r="C41" s="266">
        <f>C40+C37+C30+C25+C16</f>
        <v>2730</v>
      </c>
      <c r="D41" s="267">
        <f>D40+D37+D30+D25+D16</f>
        <v>110.98999999999998</v>
      </c>
      <c r="E41" s="267">
        <f>E40+E37+E30+E25+E16</f>
        <v>102.57000000000001</v>
      </c>
      <c r="F41" s="267">
        <f>F40+F37+F30+F25+F16</f>
        <v>367.2</v>
      </c>
      <c r="G41" s="267">
        <f>G40+G37+G30+G25+G16</f>
        <v>2855.59</v>
      </c>
    </row>
    <row r="42" spans="1:7" ht="16.5" customHeight="1">
      <c r="A42" s="239"/>
      <c r="B42" s="240"/>
      <c r="C42" s="240"/>
      <c r="D42" s="240"/>
      <c r="E42" s="240"/>
      <c r="F42" s="240"/>
      <c r="G42" s="240"/>
    </row>
    <row r="43" spans="1:7" ht="16.5" customHeight="1">
      <c r="A43" s="241"/>
      <c r="B43" s="241"/>
      <c r="C43" s="241"/>
      <c r="D43" s="241"/>
      <c r="E43" s="241"/>
      <c r="F43" s="241"/>
      <c r="G43" s="241"/>
    </row>
    <row r="44" spans="1:7" ht="16.5" customHeight="1">
      <c r="A44" s="242" t="s">
        <v>209</v>
      </c>
      <c r="B44" s="243" t="s">
        <v>228</v>
      </c>
      <c r="C44" s="243"/>
      <c r="D44" s="243"/>
      <c r="E44" s="406"/>
      <c r="F44" s="406"/>
      <c r="G44" s="406"/>
    </row>
    <row r="45" spans="1:7" ht="16.5" customHeight="1">
      <c r="A45" s="242" t="s">
        <v>211</v>
      </c>
      <c r="B45" s="427">
        <v>1</v>
      </c>
      <c r="C45" s="427"/>
      <c r="D45" s="427"/>
      <c r="E45" s="244"/>
      <c r="F45" s="240"/>
      <c r="G45" s="240"/>
    </row>
    <row r="46" spans="1:7" ht="16.5" customHeight="1">
      <c r="A46" s="428" t="s">
        <v>6</v>
      </c>
      <c r="B46" s="424" t="s">
        <v>7</v>
      </c>
      <c r="C46" s="424" t="s">
        <v>8</v>
      </c>
      <c r="D46" s="424" t="s">
        <v>10</v>
      </c>
      <c r="E46" s="424"/>
      <c r="F46" s="424"/>
      <c r="G46" s="424" t="s">
        <v>11</v>
      </c>
    </row>
    <row r="47" spans="1:7" ht="20.7" customHeight="1">
      <c r="A47" s="428"/>
      <c r="B47" s="424"/>
      <c r="C47" s="424"/>
      <c r="D47" s="245" t="s">
        <v>12</v>
      </c>
      <c r="E47" s="245" t="s">
        <v>13</v>
      </c>
      <c r="F47" s="245" t="s">
        <v>14</v>
      </c>
      <c r="G47" s="424"/>
    </row>
    <row r="48" spans="1:7" ht="16.5" customHeight="1">
      <c r="A48" s="246">
        <v>1</v>
      </c>
      <c r="B48" s="246">
        <v>2</v>
      </c>
      <c r="C48" s="246">
        <v>3</v>
      </c>
      <c r="D48" s="246">
        <v>4</v>
      </c>
      <c r="E48" s="246">
        <v>5</v>
      </c>
      <c r="F48" s="246">
        <v>6</v>
      </c>
      <c r="G48" s="246">
        <v>7</v>
      </c>
    </row>
    <row r="49" spans="1:1023" ht="16.5" customHeight="1">
      <c r="A49" s="247" t="s">
        <v>212</v>
      </c>
      <c r="B49" s="247"/>
      <c r="C49" s="247"/>
      <c r="D49" s="247"/>
      <c r="E49" s="247"/>
      <c r="F49" s="247"/>
      <c r="G49" s="247"/>
    </row>
    <row r="50" spans="1:1023" ht="16.5" customHeight="1">
      <c r="A50" s="268">
        <v>14</v>
      </c>
      <c r="B50" s="269" t="s">
        <v>28</v>
      </c>
      <c r="C50" s="21">
        <v>10</v>
      </c>
      <c r="D50" s="23">
        <v>0.08</v>
      </c>
      <c r="E50" s="23">
        <v>7.25</v>
      </c>
      <c r="F50" s="23">
        <v>0.13</v>
      </c>
      <c r="G50" s="23">
        <v>66.09</v>
      </c>
    </row>
    <row r="51" spans="1:1023">
      <c r="A51" s="49">
        <v>223</v>
      </c>
      <c r="B51" s="270" t="s">
        <v>229</v>
      </c>
      <c r="C51" s="29">
        <v>250</v>
      </c>
      <c r="D51" s="30">
        <v>14.57</v>
      </c>
      <c r="E51" s="30">
        <v>25.45</v>
      </c>
      <c r="F51" s="30">
        <v>57.5</v>
      </c>
      <c r="G51" s="30">
        <v>517.25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</row>
    <row r="52" spans="1:1023">
      <c r="A52" s="268">
        <v>376</v>
      </c>
      <c r="B52" s="269" t="s">
        <v>32</v>
      </c>
      <c r="C52" s="21">
        <v>200</v>
      </c>
      <c r="D52" s="271"/>
      <c r="E52" s="271"/>
      <c r="F52" s="23">
        <v>11.09</v>
      </c>
      <c r="G52" s="23">
        <v>44.34</v>
      </c>
    </row>
    <row r="53" spans="1:1023">
      <c r="A53" s="268"/>
      <c r="B53" s="269" t="s">
        <v>22</v>
      </c>
      <c r="C53" s="21">
        <v>60</v>
      </c>
      <c r="D53" s="23">
        <v>4.74</v>
      </c>
      <c r="E53" s="24">
        <v>0.6</v>
      </c>
      <c r="F53" s="23">
        <v>28.98</v>
      </c>
      <c r="G53" s="21">
        <v>141</v>
      </c>
    </row>
    <row r="54" spans="1:1023">
      <c r="A54" s="268">
        <v>338</v>
      </c>
      <c r="B54" s="269" t="s">
        <v>217</v>
      </c>
      <c r="C54" s="21">
        <v>100</v>
      </c>
      <c r="D54" s="24">
        <v>0.4</v>
      </c>
      <c r="E54" s="24">
        <v>0.3</v>
      </c>
      <c r="F54" s="24">
        <v>10.3</v>
      </c>
      <c r="G54" s="21">
        <v>47</v>
      </c>
    </row>
    <row r="55" spans="1:1023">
      <c r="A55" s="425" t="s">
        <v>25</v>
      </c>
      <c r="B55" s="425"/>
      <c r="C55" s="246">
        <f>SUM(C50:C54)</f>
        <v>620</v>
      </c>
      <c r="D55" s="23">
        <f>SUM(D50:D54)</f>
        <v>19.79</v>
      </c>
      <c r="E55" s="23">
        <f>SUM(E50:E54)</f>
        <v>33.6</v>
      </c>
      <c r="F55" s="23">
        <f>SUM(F50:F54)</f>
        <v>108</v>
      </c>
      <c r="G55" s="23">
        <f>SUM(G50:G54)</f>
        <v>815.68000000000006</v>
      </c>
    </row>
    <row r="56" spans="1:1023">
      <c r="A56" s="247" t="s">
        <v>214</v>
      </c>
      <c r="B56" s="247"/>
      <c r="C56" s="247"/>
      <c r="D56" s="247"/>
      <c r="E56" s="247"/>
      <c r="F56" s="247"/>
      <c r="G56" s="247"/>
    </row>
    <row r="57" spans="1:1023">
      <c r="A57" s="175">
        <v>45</v>
      </c>
      <c r="B57" s="176" t="s">
        <v>130</v>
      </c>
      <c r="C57" s="256">
        <v>100</v>
      </c>
      <c r="D57" s="259">
        <v>1.54</v>
      </c>
      <c r="E57" s="259">
        <v>7.16</v>
      </c>
      <c r="F57" s="259">
        <v>4.3099999999999996</v>
      </c>
      <c r="G57" s="259">
        <v>88.13</v>
      </c>
    </row>
    <row r="58" spans="1:1023">
      <c r="A58" s="175">
        <v>103</v>
      </c>
      <c r="B58" s="176" t="s">
        <v>132</v>
      </c>
      <c r="C58" s="37">
        <v>255</v>
      </c>
      <c r="D58" s="177">
        <v>2.12</v>
      </c>
      <c r="E58" s="178">
        <v>5.3</v>
      </c>
      <c r="F58" s="177">
        <v>14.64</v>
      </c>
      <c r="G58" s="177">
        <v>115.11</v>
      </c>
    </row>
    <row r="59" spans="1:1023">
      <c r="A59" s="175">
        <v>268</v>
      </c>
      <c r="B59" s="176" t="s">
        <v>133</v>
      </c>
      <c r="C59" s="94">
        <v>100</v>
      </c>
      <c r="D59" s="177">
        <v>13.24</v>
      </c>
      <c r="E59" s="177">
        <v>10.86</v>
      </c>
      <c r="F59" s="178">
        <v>12.6</v>
      </c>
      <c r="G59" s="177">
        <v>201.29</v>
      </c>
    </row>
    <row r="60" spans="1:1023">
      <c r="A60" s="175">
        <v>487</v>
      </c>
      <c r="B60" s="176" t="s">
        <v>134</v>
      </c>
      <c r="C60" s="37">
        <v>185</v>
      </c>
      <c r="D60" s="177">
        <v>3.17</v>
      </c>
      <c r="E60" s="178">
        <v>3.54</v>
      </c>
      <c r="F60" s="177">
        <v>24.617999999999999</v>
      </c>
      <c r="G60" s="177">
        <v>143.143</v>
      </c>
    </row>
    <row r="61" spans="1:1023">
      <c r="A61" s="175">
        <v>349</v>
      </c>
      <c r="B61" s="176" t="s">
        <v>136</v>
      </c>
      <c r="C61" s="21">
        <v>200</v>
      </c>
      <c r="D61" s="177">
        <v>0.59</v>
      </c>
      <c r="E61" s="177">
        <v>0.05</v>
      </c>
      <c r="F61" s="177">
        <v>18.579999999999998</v>
      </c>
      <c r="G61" s="177">
        <v>77.94</v>
      </c>
    </row>
    <row r="62" spans="1:1023">
      <c r="A62" s="21"/>
      <c r="B62" s="258" t="s">
        <v>22</v>
      </c>
      <c r="C62" s="256">
        <v>60</v>
      </c>
      <c r="D62" s="259">
        <v>4.74</v>
      </c>
      <c r="E62" s="260">
        <v>0.6</v>
      </c>
      <c r="F62" s="259">
        <v>28.98</v>
      </c>
      <c r="G62" s="256">
        <v>141</v>
      </c>
    </row>
    <row r="63" spans="1:1023">
      <c r="A63" s="21"/>
      <c r="B63" s="258" t="s">
        <v>127</v>
      </c>
      <c r="C63" s="256">
        <v>60</v>
      </c>
      <c r="D63" s="259">
        <v>3.96</v>
      </c>
      <c r="E63" s="259">
        <v>0.72</v>
      </c>
      <c r="F63" s="259">
        <v>23.79</v>
      </c>
      <c r="G63" s="260">
        <v>118.8</v>
      </c>
    </row>
    <row r="64" spans="1:1023">
      <c r="A64" s="425" t="s">
        <v>128</v>
      </c>
      <c r="B64" s="425"/>
      <c r="C64" s="246">
        <f>SUM(C57:C63)</f>
        <v>960</v>
      </c>
      <c r="D64" s="272">
        <f>SUM(D57:D63)</f>
        <v>29.36</v>
      </c>
      <c r="E64" s="272">
        <f>SUM(E57:E63)</f>
        <v>28.23</v>
      </c>
      <c r="F64" s="272">
        <f>SUM(F57:F63)</f>
        <v>127.518</v>
      </c>
      <c r="G64" s="272">
        <f>SUM(G57:G63)</f>
        <v>885.41300000000001</v>
      </c>
    </row>
    <row r="65" spans="1:7">
      <c r="A65" s="247" t="s">
        <v>215</v>
      </c>
      <c r="B65" s="247"/>
      <c r="C65" s="247"/>
      <c r="D65" s="247"/>
      <c r="E65" s="247"/>
      <c r="F65" s="247"/>
      <c r="G65" s="247"/>
    </row>
    <row r="66" spans="1:7">
      <c r="A66" s="21">
        <v>410</v>
      </c>
      <c r="B66" s="22" t="s">
        <v>79</v>
      </c>
      <c r="C66" s="21">
        <v>75</v>
      </c>
      <c r="D66" s="23">
        <v>9.2200000000000006</v>
      </c>
      <c r="E66" s="23">
        <v>7.29</v>
      </c>
      <c r="F66" s="23">
        <v>27.72</v>
      </c>
      <c r="G66" s="23">
        <v>214.29</v>
      </c>
    </row>
    <row r="67" spans="1:7">
      <c r="A67" s="21">
        <v>378</v>
      </c>
      <c r="B67" s="22" t="s">
        <v>222</v>
      </c>
      <c r="C67" s="21">
        <v>200</v>
      </c>
      <c r="D67" s="23">
        <v>1.61</v>
      </c>
      <c r="E67" s="23">
        <v>1.39</v>
      </c>
      <c r="F67" s="23">
        <v>13.76</v>
      </c>
      <c r="G67" s="23">
        <v>74.34</v>
      </c>
    </row>
    <row r="68" spans="1:7">
      <c r="A68" s="21">
        <v>338</v>
      </c>
      <c r="B68" s="22" t="s">
        <v>230</v>
      </c>
      <c r="C68" s="21">
        <v>100</v>
      </c>
      <c r="D68" s="24">
        <v>0.4</v>
      </c>
      <c r="E68" s="24">
        <v>0.4</v>
      </c>
      <c r="F68" s="24">
        <v>9.8000000000000007</v>
      </c>
      <c r="G68" s="21">
        <v>47</v>
      </c>
    </row>
    <row r="69" spans="1:7">
      <c r="A69" s="425" t="s">
        <v>218</v>
      </c>
      <c r="B69" s="425"/>
      <c r="C69" s="246">
        <v>375</v>
      </c>
      <c r="D69" s="23">
        <v>11.23</v>
      </c>
      <c r="E69" s="23">
        <v>9.08</v>
      </c>
      <c r="F69" s="23">
        <v>51.28</v>
      </c>
      <c r="G69" s="23">
        <v>335.63</v>
      </c>
    </row>
    <row r="70" spans="1:7">
      <c r="A70" s="262" t="s">
        <v>219</v>
      </c>
      <c r="B70" s="262"/>
      <c r="C70" s="262"/>
      <c r="D70" s="262"/>
      <c r="E70" s="262"/>
      <c r="F70" s="262"/>
      <c r="G70" s="262"/>
    </row>
    <row r="71" spans="1:7">
      <c r="A71" s="94">
        <v>49</v>
      </c>
      <c r="B71" s="120" t="s">
        <v>187</v>
      </c>
      <c r="C71" s="94">
        <v>100</v>
      </c>
      <c r="D71" s="95">
        <v>2.1</v>
      </c>
      <c r="E71" s="95">
        <v>5.18</v>
      </c>
      <c r="F71" s="95">
        <v>7.43</v>
      </c>
      <c r="G71" s="94">
        <v>85</v>
      </c>
    </row>
    <row r="72" spans="1:7">
      <c r="A72" s="165">
        <v>291</v>
      </c>
      <c r="B72" s="166" t="s">
        <v>231</v>
      </c>
      <c r="C72" s="165">
        <v>240</v>
      </c>
      <c r="D72" s="167">
        <v>28.86</v>
      </c>
      <c r="E72" s="167">
        <v>24.81</v>
      </c>
      <c r="F72" s="167">
        <v>40.69</v>
      </c>
      <c r="G72" s="169">
        <v>502.5</v>
      </c>
    </row>
    <row r="73" spans="1:7">
      <c r="A73" s="133">
        <v>376.01</v>
      </c>
      <c r="B73" s="22" t="s">
        <v>232</v>
      </c>
      <c r="C73" s="21">
        <v>200</v>
      </c>
      <c r="D73" s="24">
        <v>0.2</v>
      </c>
      <c r="E73" s="23">
        <v>0.02</v>
      </c>
      <c r="F73" s="23">
        <v>11.05</v>
      </c>
      <c r="G73" s="23">
        <v>45.41</v>
      </c>
    </row>
    <row r="74" spans="1:7">
      <c r="A74" s="133"/>
      <c r="B74" s="22" t="s">
        <v>22</v>
      </c>
      <c r="C74" s="21">
        <v>60</v>
      </c>
      <c r="D74" s="23">
        <v>4.74</v>
      </c>
      <c r="E74" s="24">
        <v>0.6</v>
      </c>
      <c r="F74" s="23">
        <v>28.98</v>
      </c>
      <c r="G74" s="21">
        <v>141</v>
      </c>
    </row>
    <row r="75" spans="1:7">
      <c r="A75" s="426" t="s">
        <v>223</v>
      </c>
      <c r="B75" s="426"/>
      <c r="C75" s="264">
        <f>SUM(C71:C74)</f>
        <v>600</v>
      </c>
      <c r="D75" s="265">
        <f>SUM(D71:D74)</f>
        <v>35.9</v>
      </c>
      <c r="E75" s="265">
        <f>SUM(E71:E74)</f>
        <v>30.61</v>
      </c>
      <c r="F75" s="265">
        <f>SUM(F71:F74)</f>
        <v>88.15</v>
      </c>
      <c r="G75" s="265">
        <f>SUM(G71:G74)</f>
        <v>773.91</v>
      </c>
    </row>
    <row r="76" spans="1:7">
      <c r="A76" s="262" t="s">
        <v>224</v>
      </c>
      <c r="B76" s="262"/>
      <c r="C76" s="262"/>
      <c r="D76" s="262"/>
      <c r="E76" s="262"/>
      <c r="F76" s="262"/>
      <c r="G76" s="262"/>
    </row>
    <row r="77" spans="1:7">
      <c r="A77" s="133">
        <v>376.03</v>
      </c>
      <c r="B77" s="273" t="s">
        <v>233</v>
      </c>
      <c r="C77" s="133">
        <v>200</v>
      </c>
      <c r="D77" s="144">
        <v>5.8</v>
      </c>
      <c r="E77" s="133">
        <v>5</v>
      </c>
      <c r="F77" s="133">
        <v>8</v>
      </c>
      <c r="G77" s="133">
        <v>106</v>
      </c>
    </row>
    <row r="78" spans="1:7">
      <c r="A78" s="426" t="s">
        <v>226</v>
      </c>
      <c r="B78" s="426"/>
      <c r="C78" s="264">
        <v>200</v>
      </c>
      <c r="D78" s="134">
        <v>5.8</v>
      </c>
      <c r="E78" s="134">
        <v>5</v>
      </c>
      <c r="F78" s="134">
        <v>8</v>
      </c>
      <c r="G78" s="133">
        <v>106</v>
      </c>
    </row>
    <row r="79" spans="1:7">
      <c r="A79" s="425" t="s">
        <v>227</v>
      </c>
      <c r="B79" s="425"/>
      <c r="C79" s="266">
        <f>C78+C75+C69+C64+C55</f>
        <v>2755</v>
      </c>
      <c r="D79" s="267">
        <f>D78+D75+D69+D64+D55</f>
        <v>102.07999999999998</v>
      </c>
      <c r="E79" s="267">
        <f>E78+E75+E69+E64+E55</f>
        <v>106.52000000000001</v>
      </c>
      <c r="F79" s="267">
        <f>F78+F75+F69+F64+F55</f>
        <v>382.94799999999998</v>
      </c>
      <c r="G79" s="267">
        <f>G78+G75+G69+G64+G55</f>
        <v>2916.6329999999998</v>
      </c>
    </row>
    <row r="80" spans="1:7">
      <c r="A80" s="239"/>
      <c r="B80" s="240"/>
      <c r="C80" s="240"/>
      <c r="D80" s="240"/>
      <c r="E80" s="240"/>
      <c r="F80" s="240"/>
      <c r="G80" s="240"/>
    </row>
    <row r="81" spans="1:7">
      <c r="A81" s="241"/>
      <c r="B81" s="241"/>
      <c r="C81" s="241"/>
      <c r="D81" s="241"/>
      <c r="E81" s="241"/>
      <c r="F81" s="241"/>
      <c r="G81" s="241"/>
    </row>
    <row r="82" spans="1:7">
      <c r="A82" s="242" t="s">
        <v>209</v>
      </c>
      <c r="B82" s="243" t="s">
        <v>234</v>
      </c>
      <c r="C82" s="243"/>
      <c r="D82" s="243"/>
      <c r="E82" s="406"/>
      <c r="F82" s="406"/>
      <c r="G82" s="406"/>
    </row>
    <row r="83" spans="1:7">
      <c r="A83" s="242" t="s">
        <v>211</v>
      </c>
      <c r="B83" s="427">
        <v>1</v>
      </c>
      <c r="C83" s="427"/>
      <c r="D83" s="427"/>
      <c r="E83" s="244"/>
      <c r="F83" s="240"/>
      <c r="G83" s="240"/>
    </row>
    <row r="84" spans="1:7" ht="15.6" customHeight="1">
      <c r="A84" s="428" t="s">
        <v>6</v>
      </c>
      <c r="B84" s="424" t="s">
        <v>7</v>
      </c>
      <c r="C84" s="424" t="s">
        <v>8</v>
      </c>
      <c r="D84" s="424" t="s">
        <v>10</v>
      </c>
      <c r="E84" s="424"/>
      <c r="F84" s="424"/>
      <c r="G84" s="424" t="s">
        <v>11</v>
      </c>
    </row>
    <row r="85" spans="1:7">
      <c r="A85" s="428"/>
      <c r="B85" s="424"/>
      <c r="C85" s="424"/>
      <c r="D85" s="245" t="s">
        <v>12</v>
      </c>
      <c r="E85" s="245" t="s">
        <v>13</v>
      </c>
      <c r="F85" s="245" t="s">
        <v>14</v>
      </c>
      <c r="G85" s="424"/>
    </row>
    <row r="86" spans="1:7">
      <c r="A86" s="246">
        <v>1</v>
      </c>
      <c r="B86" s="246">
        <v>2</v>
      </c>
      <c r="C86" s="246">
        <v>3</v>
      </c>
      <c r="D86" s="246">
        <v>4</v>
      </c>
      <c r="E86" s="246">
        <v>5</v>
      </c>
      <c r="F86" s="246">
        <v>6</v>
      </c>
      <c r="G86" s="246">
        <v>7</v>
      </c>
    </row>
    <row r="87" spans="1:7">
      <c r="A87" s="247" t="s">
        <v>212</v>
      </c>
      <c r="B87" s="247"/>
      <c r="C87" s="247"/>
      <c r="D87" s="247"/>
      <c r="E87" s="247"/>
      <c r="F87" s="247"/>
      <c r="G87" s="247"/>
    </row>
    <row r="88" spans="1:7">
      <c r="A88" s="21">
        <v>15</v>
      </c>
      <c r="B88" s="269" t="s">
        <v>36</v>
      </c>
      <c r="C88" s="21">
        <v>15</v>
      </c>
      <c r="D88" s="24">
        <v>3.9</v>
      </c>
      <c r="E88" s="23">
        <v>3.92</v>
      </c>
      <c r="F88" s="271"/>
      <c r="G88" s="24">
        <v>51.6</v>
      </c>
    </row>
    <row r="89" spans="1:7">
      <c r="A89" s="21">
        <v>16</v>
      </c>
      <c r="B89" s="269" t="s">
        <v>75</v>
      </c>
      <c r="C89" s="21">
        <v>15</v>
      </c>
      <c r="D89" s="23">
        <v>1.94</v>
      </c>
      <c r="E89" s="23">
        <v>3.27</v>
      </c>
      <c r="F89" s="23">
        <v>0.28999999999999998</v>
      </c>
      <c r="G89" s="24">
        <v>38.4</v>
      </c>
    </row>
    <row r="90" spans="1:7" ht="31.2">
      <c r="A90" s="256">
        <v>173.03</v>
      </c>
      <c r="B90" s="263" t="s">
        <v>95</v>
      </c>
      <c r="C90" s="256">
        <v>250</v>
      </c>
      <c r="D90" s="260">
        <v>8.6999999999999993</v>
      </c>
      <c r="E90" s="259">
        <v>8.7799999999999994</v>
      </c>
      <c r="F90" s="259">
        <v>43.35</v>
      </c>
      <c r="G90" s="259">
        <v>290.07</v>
      </c>
    </row>
    <row r="91" spans="1:7">
      <c r="A91" s="21">
        <v>382</v>
      </c>
      <c r="B91" s="269" t="s">
        <v>40</v>
      </c>
      <c r="C91" s="21">
        <v>200</v>
      </c>
      <c r="D91" s="23">
        <v>3.99</v>
      </c>
      <c r="E91" s="23">
        <v>3.17</v>
      </c>
      <c r="F91" s="23">
        <v>16.34</v>
      </c>
      <c r="G91" s="23">
        <v>111.18</v>
      </c>
    </row>
    <row r="92" spans="1:7">
      <c r="A92" s="21"/>
      <c r="B92" s="269" t="s">
        <v>22</v>
      </c>
      <c r="C92" s="21">
        <v>60</v>
      </c>
      <c r="D92" s="23">
        <v>4.74</v>
      </c>
      <c r="E92" s="24">
        <v>0.6</v>
      </c>
      <c r="F92" s="23">
        <v>28.98</v>
      </c>
      <c r="G92" s="21">
        <v>141</v>
      </c>
    </row>
    <row r="93" spans="1:7">
      <c r="A93" s="21">
        <v>338</v>
      </c>
      <c r="B93" s="269" t="s">
        <v>230</v>
      </c>
      <c r="C93" s="21">
        <v>100</v>
      </c>
      <c r="D93" s="24">
        <v>0.4</v>
      </c>
      <c r="E93" s="24">
        <v>0.4</v>
      </c>
      <c r="F93" s="24">
        <v>9.8000000000000007</v>
      </c>
      <c r="G93" s="21">
        <v>47</v>
      </c>
    </row>
    <row r="94" spans="1:7">
      <c r="A94" s="425" t="s">
        <v>25</v>
      </c>
      <c r="B94" s="425"/>
      <c r="C94" s="246">
        <f>SUM(C88:C93)</f>
        <v>640</v>
      </c>
      <c r="D94" s="272">
        <f>SUM(D88:D93)</f>
        <v>23.67</v>
      </c>
      <c r="E94" s="272">
        <f>SUM(E88:E93)</f>
        <v>20.14</v>
      </c>
      <c r="F94" s="272">
        <f>SUM(F88:F93)</f>
        <v>98.76</v>
      </c>
      <c r="G94" s="272">
        <f>SUM(G88:G93)</f>
        <v>679.25</v>
      </c>
    </row>
    <row r="95" spans="1:7">
      <c r="A95" s="247" t="s">
        <v>214</v>
      </c>
      <c r="B95" s="247"/>
      <c r="C95" s="247"/>
      <c r="D95" s="247"/>
      <c r="E95" s="247"/>
      <c r="F95" s="247"/>
      <c r="G95" s="247"/>
    </row>
    <row r="96" spans="1:7">
      <c r="A96" s="21">
        <v>99</v>
      </c>
      <c r="B96" s="22" t="s">
        <v>245</v>
      </c>
      <c r="C96" s="256">
        <v>100</v>
      </c>
      <c r="D96" s="259">
        <v>1.84</v>
      </c>
      <c r="E96" s="259">
        <v>8.26</v>
      </c>
      <c r="F96" s="259">
        <v>12.82</v>
      </c>
      <c r="G96" s="260">
        <v>133.30000000000001</v>
      </c>
    </row>
    <row r="97" spans="1:7">
      <c r="A97" s="21">
        <v>102</v>
      </c>
      <c r="B97" s="126" t="s">
        <v>140</v>
      </c>
      <c r="C97" s="127">
        <v>250</v>
      </c>
      <c r="D97" s="96">
        <v>5.88</v>
      </c>
      <c r="E97" s="95">
        <v>5.9</v>
      </c>
      <c r="F97" s="95">
        <v>19.28</v>
      </c>
      <c r="G97" s="96">
        <v>128.38</v>
      </c>
    </row>
    <row r="98" spans="1:7">
      <c r="A98" s="21">
        <v>291</v>
      </c>
      <c r="B98" s="18" t="s">
        <v>142</v>
      </c>
      <c r="C98" s="37">
        <v>250</v>
      </c>
      <c r="D98" s="38">
        <v>35.76</v>
      </c>
      <c r="E98" s="38">
        <v>11.94</v>
      </c>
      <c r="F98" s="38">
        <v>44.81</v>
      </c>
      <c r="G98" s="38">
        <v>440.04</v>
      </c>
    </row>
    <row r="99" spans="1:7">
      <c r="A99" s="21">
        <v>145</v>
      </c>
      <c r="B99" s="176" t="s">
        <v>143</v>
      </c>
      <c r="C99" s="256">
        <v>180</v>
      </c>
      <c r="D99" s="259">
        <v>3.97</v>
      </c>
      <c r="E99" s="259">
        <v>5.87</v>
      </c>
      <c r="F99" s="259">
        <v>28.22</v>
      </c>
      <c r="G99" s="259">
        <v>182.58</v>
      </c>
    </row>
    <row r="100" spans="1:7">
      <c r="A100" s="21"/>
      <c r="B100" s="258" t="s">
        <v>22</v>
      </c>
      <c r="C100" s="256">
        <v>60</v>
      </c>
      <c r="D100" s="259">
        <v>4.74</v>
      </c>
      <c r="E100" s="260">
        <v>0.6</v>
      </c>
      <c r="F100" s="259">
        <v>28.98</v>
      </c>
      <c r="G100" s="256">
        <v>141</v>
      </c>
    </row>
    <row r="101" spans="1:7">
      <c r="A101" s="21"/>
      <c r="B101" s="258" t="s">
        <v>127</v>
      </c>
      <c r="C101" s="256">
        <v>60</v>
      </c>
      <c r="D101" s="259">
        <v>3.96</v>
      </c>
      <c r="E101" s="259">
        <v>0.72</v>
      </c>
      <c r="F101" s="259">
        <v>23.79</v>
      </c>
      <c r="G101" s="260">
        <v>118.8</v>
      </c>
    </row>
    <row r="102" spans="1:7">
      <c r="A102" s="425" t="s">
        <v>128</v>
      </c>
      <c r="B102" s="425"/>
      <c r="C102" s="246">
        <v>810</v>
      </c>
      <c r="D102" s="23">
        <v>29.45</v>
      </c>
      <c r="E102" s="23">
        <v>24.82</v>
      </c>
      <c r="F102" s="23">
        <v>110.29</v>
      </c>
      <c r="G102" s="23">
        <v>786.77</v>
      </c>
    </row>
    <row r="103" spans="1:7">
      <c r="A103" s="247" t="s">
        <v>215</v>
      </c>
      <c r="B103" s="247"/>
      <c r="C103" s="247"/>
      <c r="D103" s="247"/>
      <c r="E103" s="247"/>
      <c r="F103" s="247"/>
      <c r="G103" s="247"/>
    </row>
    <row r="104" spans="1:7">
      <c r="A104" s="21">
        <v>486</v>
      </c>
      <c r="B104" s="22" t="s">
        <v>96</v>
      </c>
      <c r="C104" s="21">
        <v>100</v>
      </c>
      <c r="D104" s="23">
        <v>7.63</v>
      </c>
      <c r="E104" s="23">
        <v>8.16</v>
      </c>
      <c r="F104" s="23">
        <v>31.26</v>
      </c>
      <c r="G104" s="23">
        <v>232.42</v>
      </c>
    </row>
    <row r="105" spans="1:7">
      <c r="A105" s="21">
        <v>377</v>
      </c>
      <c r="B105" s="22" t="s">
        <v>21</v>
      </c>
      <c r="C105" s="21">
        <v>200</v>
      </c>
      <c r="D105" s="23">
        <v>0.06</v>
      </c>
      <c r="E105" s="23">
        <v>0.01</v>
      </c>
      <c r="F105" s="23">
        <v>11.19</v>
      </c>
      <c r="G105" s="23">
        <v>46.28</v>
      </c>
    </row>
    <row r="106" spans="1:7">
      <c r="A106" s="21">
        <v>338</v>
      </c>
      <c r="B106" s="22" t="s">
        <v>217</v>
      </c>
      <c r="C106" s="21">
        <v>100</v>
      </c>
      <c r="D106" s="24">
        <v>0.4</v>
      </c>
      <c r="E106" s="24">
        <v>0.3</v>
      </c>
      <c r="F106" s="24">
        <v>10.3</v>
      </c>
      <c r="G106" s="21">
        <v>47</v>
      </c>
    </row>
    <row r="107" spans="1:7">
      <c r="A107" s="425" t="s">
        <v>218</v>
      </c>
      <c r="B107" s="425"/>
      <c r="C107" s="246">
        <v>400</v>
      </c>
      <c r="D107" s="23">
        <v>8.09</v>
      </c>
      <c r="E107" s="23">
        <v>8.4700000000000006</v>
      </c>
      <c r="F107" s="23">
        <v>52.75</v>
      </c>
      <c r="G107" s="24">
        <v>325.7</v>
      </c>
    </row>
    <row r="108" spans="1:7">
      <c r="A108" s="262" t="s">
        <v>219</v>
      </c>
      <c r="B108" s="262"/>
      <c r="C108" s="262"/>
      <c r="D108" s="262"/>
      <c r="E108" s="262"/>
      <c r="F108" s="262"/>
      <c r="G108" s="262"/>
    </row>
    <row r="109" spans="1:7" ht="31.2">
      <c r="A109" s="94" t="s">
        <v>158</v>
      </c>
      <c r="B109" s="120" t="s">
        <v>159</v>
      </c>
      <c r="C109" s="94">
        <v>100</v>
      </c>
      <c r="D109" s="95">
        <v>3.15</v>
      </c>
      <c r="E109" s="95">
        <v>6.23</v>
      </c>
      <c r="F109" s="95">
        <v>11.87</v>
      </c>
      <c r="G109" s="95">
        <v>116.62</v>
      </c>
    </row>
    <row r="110" spans="1:7">
      <c r="A110" s="133">
        <v>211</v>
      </c>
      <c r="B110" s="22" t="s">
        <v>235</v>
      </c>
      <c r="C110" s="21">
        <v>250</v>
      </c>
      <c r="D110" s="23">
        <v>23.01</v>
      </c>
      <c r="E110" s="23">
        <v>20.350000000000001</v>
      </c>
      <c r="F110" s="23">
        <v>4.78</v>
      </c>
      <c r="G110" s="23">
        <v>295.83</v>
      </c>
    </row>
    <row r="111" spans="1:7">
      <c r="A111" s="133">
        <v>377</v>
      </c>
      <c r="B111" s="273" t="s">
        <v>21</v>
      </c>
      <c r="C111" s="133">
        <v>200</v>
      </c>
      <c r="D111" s="134">
        <v>0.06</v>
      </c>
      <c r="E111" s="134">
        <v>0.01</v>
      </c>
      <c r="F111" s="134">
        <v>11.19</v>
      </c>
      <c r="G111" s="134">
        <v>46.28</v>
      </c>
    </row>
    <row r="112" spans="1:7">
      <c r="A112" s="133"/>
      <c r="B112" s="22" t="s">
        <v>22</v>
      </c>
      <c r="C112" s="21">
        <v>60</v>
      </c>
      <c r="D112" s="23">
        <v>4.74</v>
      </c>
      <c r="E112" s="24">
        <v>0.6</v>
      </c>
      <c r="F112" s="23">
        <v>28.98</v>
      </c>
      <c r="G112" s="21">
        <v>141</v>
      </c>
    </row>
    <row r="113" spans="1:7">
      <c r="A113" s="426" t="s">
        <v>223</v>
      </c>
      <c r="B113" s="426"/>
      <c r="C113" s="264">
        <v>500</v>
      </c>
      <c r="D113" s="134">
        <v>22.41</v>
      </c>
      <c r="E113" s="134">
        <v>18.75</v>
      </c>
      <c r="F113" s="134">
        <v>38.47</v>
      </c>
      <c r="G113" s="134">
        <v>415.92</v>
      </c>
    </row>
    <row r="114" spans="1:7">
      <c r="A114" s="262" t="s">
        <v>224</v>
      </c>
      <c r="B114" s="262"/>
      <c r="C114" s="262"/>
      <c r="D114" s="262"/>
      <c r="E114" s="262"/>
      <c r="F114" s="262"/>
      <c r="G114" s="262"/>
    </row>
    <row r="115" spans="1:7">
      <c r="A115" s="133">
        <v>376.02</v>
      </c>
      <c r="B115" s="273" t="s">
        <v>236</v>
      </c>
      <c r="C115" s="133">
        <v>200</v>
      </c>
      <c r="D115" s="144">
        <v>5.8</v>
      </c>
      <c r="E115" s="133">
        <v>5</v>
      </c>
      <c r="F115" s="144">
        <v>9.6</v>
      </c>
      <c r="G115" s="133">
        <v>108</v>
      </c>
    </row>
    <row r="116" spans="1:7">
      <c r="A116" s="426" t="s">
        <v>226</v>
      </c>
      <c r="B116" s="426"/>
      <c r="C116" s="264">
        <v>200</v>
      </c>
      <c r="D116" s="134">
        <v>5.8</v>
      </c>
      <c r="E116" s="134">
        <v>5</v>
      </c>
      <c r="F116" s="134">
        <v>9.6</v>
      </c>
      <c r="G116" s="133">
        <v>108</v>
      </c>
    </row>
    <row r="117" spans="1:7">
      <c r="A117" s="425" t="s">
        <v>227</v>
      </c>
      <c r="B117" s="425"/>
      <c r="C117" s="266">
        <f>C116+C113+C107+C102+C94</f>
        <v>2550</v>
      </c>
      <c r="D117" s="267">
        <f>D116+D113+D107+D102+D94</f>
        <v>89.42</v>
      </c>
      <c r="E117" s="267">
        <f>E116+E113+E107+E102+E94</f>
        <v>77.180000000000007</v>
      </c>
      <c r="F117" s="267">
        <f>F116+F113+F107+F102+F94</f>
        <v>309.87</v>
      </c>
      <c r="G117" s="267">
        <f>G116+G113+G107+G102+G94</f>
        <v>2315.6400000000003</v>
      </c>
    </row>
    <row r="118" spans="1:7">
      <c r="A118" s="239"/>
      <c r="B118" s="240"/>
      <c r="C118" s="240"/>
      <c r="D118" s="240"/>
      <c r="E118" s="240"/>
      <c r="F118" s="240"/>
      <c r="G118" s="240"/>
    </row>
    <row r="119" spans="1:7">
      <c r="A119" s="241"/>
      <c r="B119" s="241"/>
      <c r="C119" s="241"/>
      <c r="D119" s="241"/>
      <c r="E119" s="241"/>
      <c r="F119" s="241"/>
      <c r="G119" s="241"/>
    </row>
    <row r="120" spans="1:7">
      <c r="A120" s="242" t="s">
        <v>209</v>
      </c>
      <c r="B120" s="243" t="s">
        <v>237</v>
      </c>
      <c r="C120" s="243"/>
      <c r="D120" s="243"/>
      <c r="E120" s="406"/>
      <c r="F120" s="406"/>
      <c r="G120" s="406"/>
    </row>
    <row r="121" spans="1:7">
      <c r="A121" s="242" t="s">
        <v>211</v>
      </c>
      <c r="B121" s="427">
        <v>1</v>
      </c>
      <c r="C121" s="427"/>
      <c r="D121" s="427"/>
      <c r="E121" s="244"/>
      <c r="F121" s="240"/>
      <c r="G121" s="240"/>
    </row>
    <row r="122" spans="1:7" ht="15.6" customHeight="1">
      <c r="A122" s="428" t="s">
        <v>6</v>
      </c>
      <c r="B122" s="424" t="s">
        <v>7</v>
      </c>
      <c r="C122" s="424" t="s">
        <v>8</v>
      </c>
      <c r="D122" s="424" t="s">
        <v>10</v>
      </c>
      <c r="E122" s="424"/>
      <c r="F122" s="424"/>
      <c r="G122" s="424" t="s">
        <v>11</v>
      </c>
    </row>
    <row r="123" spans="1:7">
      <c r="A123" s="428"/>
      <c r="B123" s="424"/>
      <c r="C123" s="424"/>
      <c r="D123" s="245" t="s">
        <v>12</v>
      </c>
      <c r="E123" s="245" t="s">
        <v>13</v>
      </c>
      <c r="F123" s="245" t="s">
        <v>14</v>
      </c>
      <c r="G123" s="424"/>
    </row>
    <row r="124" spans="1:7">
      <c r="A124" s="246">
        <v>1</v>
      </c>
      <c r="B124" s="246">
        <v>2</v>
      </c>
      <c r="C124" s="246">
        <v>3</v>
      </c>
      <c r="D124" s="246">
        <v>4</v>
      </c>
      <c r="E124" s="246">
        <v>5</v>
      </c>
      <c r="F124" s="246">
        <v>6</v>
      </c>
      <c r="G124" s="246">
        <v>7</v>
      </c>
    </row>
    <row r="125" spans="1:7">
      <c r="A125" s="247" t="s">
        <v>212</v>
      </c>
      <c r="B125" s="247"/>
      <c r="C125" s="247"/>
      <c r="D125" s="247"/>
      <c r="E125" s="247"/>
      <c r="F125" s="247"/>
      <c r="G125" s="247"/>
    </row>
    <row r="126" spans="1:7">
      <c r="A126" s="248">
        <v>15</v>
      </c>
      <c r="B126" s="249" t="s">
        <v>36</v>
      </c>
      <c r="C126" s="248">
        <v>15</v>
      </c>
      <c r="D126" s="252">
        <v>3.9</v>
      </c>
      <c r="E126" s="250">
        <v>3.92</v>
      </c>
      <c r="F126" s="251"/>
      <c r="G126" s="252">
        <v>51.6</v>
      </c>
    </row>
    <row r="127" spans="1:7">
      <c r="A127" s="268">
        <v>14</v>
      </c>
      <c r="B127" s="269" t="s">
        <v>28</v>
      </c>
      <c r="C127" s="21">
        <v>10</v>
      </c>
      <c r="D127" s="23">
        <v>0.08</v>
      </c>
      <c r="E127" s="23">
        <v>7.25</v>
      </c>
      <c r="F127" s="23">
        <v>0.13</v>
      </c>
      <c r="G127" s="23">
        <v>66.09</v>
      </c>
    </row>
    <row r="128" spans="1:7">
      <c r="A128" s="248">
        <v>173.05</v>
      </c>
      <c r="B128" s="258" t="s">
        <v>82</v>
      </c>
      <c r="C128" s="256">
        <v>250</v>
      </c>
      <c r="D128" s="259">
        <v>6.08</v>
      </c>
      <c r="E128" s="259">
        <v>7.79</v>
      </c>
      <c r="F128" s="259">
        <v>44.82</v>
      </c>
      <c r="G128" s="259">
        <v>274.38</v>
      </c>
    </row>
    <row r="129" spans="1:7">
      <c r="A129" s="248">
        <v>377</v>
      </c>
      <c r="B129" s="249" t="s">
        <v>21</v>
      </c>
      <c r="C129" s="248">
        <v>200</v>
      </c>
      <c r="D129" s="250">
        <v>0.06</v>
      </c>
      <c r="E129" s="250">
        <v>0.01</v>
      </c>
      <c r="F129" s="250">
        <v>11.19</v>
      </c>
      <c r="G129" s="250">
        <v>46.28</v>
      </c>
    </row>
    <row r="130" spans="1:7">
      <c r="A130" s="248"/>
      <c r="B130" s="249" t="s">
        <v>22</v>
      </c>
      <c r="C130" s="248">
        <v>60</v>
      </c>
      <c r="D130" s="250">
        <v>4.74</v>
      </c>
      <c r="E130" s="252">
        <v>0.6</v>
      </c>
      <c r="F130" s="250">
        <v>28.98</v>
      </c>
      <c r="G130" s="248">
        <v>141</v>
      </c>
    </row>
    <row r="131" spans="1:7">
      <c r="A131" s="425" t="s">
        <v>25</v>
      </c>
      <c r="B131" s="425"/>
      <c r="C131" s="246">
        <v>600</v>
      </c>
      <c r="D131" s="23">
        <f>SUM(D126:D130)</f>
        <v>14.860000000000001</v>
      </c>
      <c r="E131" s="23">
        <f>SUM(E126:E130)</f>
        <v>19.570000000000004</v>
      </c>
      <c r="F131" s="23">
        <f>SUM(F126:F130)</f>
        <v>85.12</v>
      </c>
      <c r="G131" s="23">
        <f>SUM(G126:G130)</f>
        <v>579.35</v>
      </c>
    </row>
    <row r="132" spans="1:7">
      <c r="A132" s="247" t="s">
        <v>214</v>
      </c>
      <c r="B132" s="247"/>
      <c r="C132" s="247"/>
      <c r="D132" s="247"/>
      <c r="E132" s="247"/>
      <c r="F132" s="247"/>
      <c r="G132" s="247"/>
    </row>
    <row r="133" spans="1:7">
      <c r="A133" s="125">
        <v>75</v>
      </c>
      <c r="B133" s="33" t="s">
        <v>145</v>
      </c>
      <c r="C133" s="127">
        <v>100</v>
      </c>
      <c r="D133" s="128">
        <v>2.77</v>
      </c>
      <c r="E133" s="128">
        <v>7.5</v>
      </c>
      <c r="F133" s="128">
        <v>11.68</v>
      </c>
      <c r="G133" s="128">
        <v>125.3</v>
      </c>
    </row>
    <row r="134" spans="1:7">
      <c r="A134" s="129">
        <v>102</v>
      </c>
      <c r="B134" s="130" t="s">
        <v>147</v>
      </c>
      <c r="C134" s="37">
        <v>250</v>
      </c>
      <c r="D134" s="39">
        <v>5.87</v>
      </c>
      <c r="E134" s="38">
        <v>3.55</v>
      </c>
      <c r="F134" s="38">
        <v>19.28</v>
      </c>
      <c r="G134" s="39">
        <v>132.87</v>
      </c>
    </row>
    <row r="135" spans="1:7" ht="31.2">
      <c r="A135" s="38">
        <v>279</v>
      </c>
      <c r="B135" s="122" t="s">
        <v>110</v>
      </c>
      <c r="C135" s="37">
        <v>130</v>
      </c>
      <c r="D135" s="38">
        <v>10.7</v>
      </c>
      <c r="E135" s="38">
        <v>11.6</v>
      </c>
      <c r="F135" s="38">
        <v>12.88</v>
      </c>
      <c r="G135" s="38">
        <v>198.72</v>
      </c>
    </row>
    <row r="136" spans="1:7">
      <c r="A136" s="17">
        <v>171</v>
      </c>
      <c r="B136" s="18" t="s">
        <v>46</v>
      </c>
      <c r="C136" s="19">
        <v>180</v>
      </c>
      <c r="D136" s="17">
        <v>5.22</v>
      </c>
      <c r="E136" s="17">
        <v>7.58</v>
      </c>
      <c r="F136" s="17">
        <v>35.630000000000003</v>
      </c>
      <c r="G136" s="20">
        <v>231.62</v>
      </c>
    </row>
    <row r="137" spans="1:7">
      <c r="A137" s="95">
        <v>342</v>
      </c>
      <c r="B137" s="120" t="s">
        <v>126</v>
      </c>
      <c r="C137" s="94">
        <v>200</v>
      </c>
      <c r="D137" s="95">
        <v>0.16</v>
      </c>
      <c r="E137" s="95">
        <v>0.16</v>
      </c>
      <c r="F137" s="96">
        <v>14.9</v>
      </c>
      <c r="G137" s="95">
        <v>62.69</v>
      </c>
    </row>
    <row r="138" spans="1:7">
      <c r="A138" s="21"/>
      <c r="B138" s="258" t="s">
        <v>22</v>
      </c>
      <c r="C138" s="256">
        <v>60</v>
      </c>
      <c r="D138" s="259">
        <v>4.74</v>
      </c>
      <c r="E138" s="260">
        <v>0.6</v>
      </c>
      <c r="F138" s="259">
        <v>28.98</v>
      </c>
      <c r="G138" s="256">
        <v>141</v>
      </c>
    </row>
    <row r="139" spans="1:7">
      <c r="A139" s="21"/>
      <c r="B139" s="258" t="s">
        <v>127</v>
      </c>
      <c r="C139" s="256">
        <v>60</v>
      </c>
      <c r="D139" s="259">
        <v>3.96</v>
      </c>
      <c r="E139" s="259">
        <v>0.72</v>
      </c>
      <c r="F139" s="259">
        <v>23.79</v>
      </c>
      <c r="G139" s="260">
        <v>118.8</v>
      </c>
    </row>
    <row r="140" spans="1:7">
      <c r="A140" s="425" t="s">
        <v>128</v>
      </c>
      <c r="B140" s="425"/>
      <c r="C140" s="246">
        <f>SUM(C133:C139)</f>
        <v>980</v>
      </c>
      <c r="D140" s="272">
        <f>SUM(D133:D139)</f>
        <v>33.42</v>
      </c>
      <c r="E140" s="272">
        <f>SUM(E133:E139)</f>
        <v>31.709999999999997</v>
      </c>
      <c r="F140" s="272">
        <f>SUM(F133:F139)</f>
        <v>147.14000000000001</v>
      </c>
      <c r="G140" s="272">
        <f>SUM(G133:G139)</f>
        <v>1011</v>
      </c>
    </row>
    <row r="141" spans="1:7">
      <c r="A141" s="247" t="s">
        <v>215</v>
      </c>
      <c r="B141" s="247"/>
      <c r="C141" s="247"/>
      <c r="D141" s="247"/>
      <c r="E141" s="247"/>
      <c r="F141" s="247"/>
      <c r="G141" s="247"/>
    </row>
    <row r="142" spans="1:7">
      <c r="A142" s="21">
        <v>421</v>
      </c>
      <c r="B142" s="22" t="s">
        <v>238</v>
      </c>
      <c r="C142" s="21">
        <v>75</v>
      </c>
      <c r="D142" s="23">
        <v>7.64</v>
      </c>
      <c r="E142" s="23">
        <v>9.69</v>
      </c>
      <c r="F142" s="23">
        <v>32.28</v>
      </c>
      <c r="G142" s="23">
        <v>247.41</v>
      </c>
    </row>
    <row r="143" spans="1:7">
      <c r="A143" s="21">
        <v>382</v>
      </c>
      <c r="B143" s="22" t="s">
        <v>40</v>
      </c>
      <c r="C143" s="21">
        <v>200</v>
      </c>
      <c r="D143" s="23">
        <v>3.99</v>
      </c>
      <c r="E143" s="23">
        <v>3.17</v>
      </c>
      <c r="F143" s="23">
        <v>16.34</v>
      </c>
      <c r="G143" s="23">
        <v>111.18</v>
      </c>
    </row>
    <row r="144" spans="1:7">
      <c r="A144" s="21">
        <v>338</v>
      </c>
      <c r="B144" s="22" t="s">
        <v>230</v>
      </c>
      <c r="C144" s="21">
        <v>100</v>
      </c>
      <c r="D144" s="24">
        <v>0.4</v>
      </c>
      <c r="E144" s="24">
        <v>0.4</v>
      </c>
      <c r="F144" s="24">
        <v>9.8000000000000007</v>
      </c>
      <c r="G144" s="21">
        <v>47</v>
      </c>
    </row>
    <row r="145" spans="1:1023">
      <c r="A145" s="425" t="s">
        <v>218</v>
      </c>
      <c r="B145" s="425"/>
      <c r="C145" s="246">
        <v>375</v>
      </c>
      <c r="D145" s="23">
        <v>12.03</v>
      </c>
      <c r="E145" s="23">
        <v>13.26</v>
      </c>
      <c r="F145" s="23">
        <v>58.42</v>
      </c>
      <c r="G145" s="23">
        <v>405.59</v>
      </c>
    </row>
    <row r="146" spans="1:1023">
      <c r="A146" s="262" t="s">
        <v>219</v>
      </c>
      <c r="B146" s="262"/>
      <c r="C146" s="262"/>
      <c r="D146" s="262"/>
      <c r="E146" s="262"/>
      <c r="F146" s="262"/>
      <c r="G146" s="262"/>
    </row>
    <row r="147" spans="1:1023">
      <c r="A147" s="133">
        <v>67</v>
      </c>
      <c r="B147" s="18" t="s">
        <v>170</v>
      </c>
      <c r="C147" s="37">
        <v>100</v>
      </c>
      <c r="D147" s="38">
        <v>1.75</v>
      </c>
      <c r="E147" s="38">
        <v>7.21</v>
      </c>
      <c r="F147" s="38">
        <v>9.36</v>
      </c>
      <c r="G147" s="38">
        <v>110.05</v>
      </c>
    </row>
    <row r="148" spans="1:1023">
      <c r="A148" s="274">
        <v>245.17</v>
      </c>
      <c r="B148" s="25" t="s">
        <v>284</v>
      </c>
      <c r="C148" s="275">
        <v>100</v>
      </c>
      <c r="D148" s="276">
        <v>17.170000000000002</v>
      </c>
      <c r="E148" s="276">
        <v>17.149999999999999</v>
      </c>
      <c r="F148" s="276">
        <v>5.59</v>
      </c>
      <c r="G148" s="276">
        <f>F148*4+E148*9+D148*4</f>
        <v>245.39</v>
      </c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  <c r="AP148" s="277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277"/>
      <c r="BA148" s="277"/>
      <c r="BB148" s="277"/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77"/>
      <c r="CO148" s="277"/>
      <c r="CP148" s="277"/>
      <c r="CQ148" s="277"/>
      <c r="CR148" s="277"/>
      <c r="CS148" s="277"/>
      <c r="CT148" s="277"/>
      <c r="CU148" s="277"/>
      <c r="CV148" s="277"/>
      <c r="CW148" s="277"/>
      <c r="CX148" s="277"/>
      <c r="CY148" s="277"/>
      <c r="CZ148" s="277"/>
      <c r="DA148" s="277"/>
      <c r="DB148" s="277"/>
      <c r="DC148" s="277"/>
      <c r="DD148" s="277"/>
      <c r="DE148" s="277"/>
      <c r="DF148" s="277"/>
      <c r="DG148" s="277"/>
      <c r="DH148" s="277"/>
      <c r="DI148" s="277"/>
      <c r="DJ148" s="277"/>
      <c r="DK148" s="277"/>
      <c r="DL148" s="277"/>
      <c r="DM148" s="277"/>
      <c r="DN148" s="277"/>
      <c r="DO148" s="277"/>
      <c r="DP148" s="277"/>
      <c r="DQ148" s="277"/>
      <c r="DR148" s="277"/>
      <c r="DS148" s="277"/>
      <c r="DT148" s="277"/>
      <c r="DU148" s="277"/>
      <c r="DV148" s="277"/>
      <c r="DW148" s="277"/>
      <c r="DX148" s="277"/>
      <c r="DY148" s="277"/>
      <c r="DZ148" s="277"/>
      <c r="EA148" s="277"/>
      <c r="EB148" s="277"/>
      <c r="EC148" s="277"/>
      <c r="ED148" s="277"/>
      <c r="EE148" s="277"/>
      <c r="EF148" s="277"/>
      <c r="EG148" s="277"/>
      <c r="EH148" s="277"/>
      <c r="EI148" s="277"/>
      <c r="EJ148" s="277"/>
      <c r="EK148" s="277"/>
      <c r="EL148" s="277"/>
      <c r="EM148" s="277"/>
      <c r="EN148" s="277"/>
      <c r="EO148" s="277"/>
      <c r="EP148" s="277"/>
      <c r="EQ148" s="277"/>
      <c r="ER148" s="277"/>
      <c r="ES148" s="277"/>
      <c r="ET148" s="277"/>
      <c r="EU148" s="277"/>
      <c r="EV148" s="277"/>
      <c r="EW148" s="277"/>
      <c r="EX148" s="277"/>
      <c r="EY148" s="277"/>
      <c r="EZ148" s="277"/>
      <c r="FA148" s="277"/>
      <c r="FB148" s="277"/>
      <c r="FC148" s="277"/>
      <c r="FD148" s="277"/>
      <c r="FE148" s="277"/>
      <c r="FF148" s="277"/>
      <c r="FG148" s="277"/>
      <c r="FH148" s="277"/>
      <c r="FI148" s="277"/>
      <c r="FJ148" s="277"/>
      <c r="FK148" s="277"/>
      <c r="FL148" s="277"/>
      <c r="FM148" s="277"/>
      <c r="FN148" s="277"/>
      <c r="FO148" s="277"/>
      <c r="FP148" s="277"/>
      <c r="FQ148" s="277"/>
      <c r="FR148" s="277"/>
      <c r="FS148" s="277"/>
      <c r="FT148" s="277"/>
      <c r="FU148" s="277"/>
      <c r="FV148" s="277"/>
      <c r="FW148" s="277"/>
      <c r="FX148" s="277"/>
      <c r="FY148" s="277"/>
      <c r="FZ148" s="277"/>
      <c r="GA148" s="277"/>
      <c r="GB148" s="277"/>
      <c r="GC148" s="277"/>
      <c r="GD148" s="277"/>
      <c r="GE148" s="277"/>
      <c r="GF148" s="277"/>
      <c r="GG148" s="277"/>
      <c r="GH148" s="277"/>
      <c r="GI148" s="277"/>
      <c r="GJ148" s="277"/>
      <c r="GK148" s="277"/>
      <c r="GL148" s="277"/>
      <c r="GM148" s="277"/>
      <c r="GN148" s="277"/>
      <c r="GO148" s="277"/>
      <c r="GP148" s="277"/>
      <c r="GQ148" s="277"/>
      <c r="GR148" s="277"/>
      <c r="GS148" s="277"/>
      <c r="GT148" s="277"/>
      <c r="GU148" s="277"/>
      <c r="GV148" s="277"/>
      <c r="GW148" s="277"/>
      <c r="GX148" s="277"/>
      <c r="GY148" s="277"/>
      <c r="GZ148" s="277"/>
      <c r="HA148" s="277"/>
      <c r="HB148" s="277"/>
      <c r="HC148" s="277"/>
      <c r="HD148" s="277"/>
      <c r="HE148" s="277"/>
      <c r="HF148" s="277"/>
      <c r="HG148" s="277"/>
      <c r="HH148" s="277"/>
      <c r="HI148" s="277"/>
      <c r="HJ148" s="277"/>
      <c r="HK148" s="277"/>
      <c r="HL148" s="277"/>
      <c r="HM148" s="277"/>
      <c r="HN148" s="277"/>
      <c r="HO148" s="277"/>
      <c r="HP148" s="277"/>
      <c r="HQ148" s="277"/>
      <c r="HR148" s="277"/>
      <c r="HS148" s="277"/>
      <c r="HT148" s="277"/>
      <c r="HU148" s="277"/>
      <c r="HV148" s="277"/>
      <c r="HW148" s="277"/>
      <c r="HX148" s="277"/>
      <c r="HY148" s="277"/>
      <c r="HZ148" s="277"/>
      <c r="IA148" s="277"/>
      <c r="IB148" s="277"/>
      <c r="IC148" s="277"/>
      <c r="ID148" s="277"/>
      <c r="IE148" s="277"/>
      <c r="IF148" s="277"/>
      <c r="IG148" s="277"/>
      <c r="IH148" s="277"/>
      <c r="II148" s="277"/>
      <c r="IJ148" s="277"/>
      <c r="IK148" s="277"/>
      <c r="IL148" s="277"/>
      <c r="IM148" s="277"/>
      <c r="IN148" s="277"/>
      <c r="IO148" s="277"/>
      <c r="IP148" s="277"/>
      <c r="IQ148" s="277"/>
      <c r="IR148" s="277"/>
      <c r="IS148" s="277"/>
      <c r="IT148" s="277"/>
      <c r="IU148" s="277"/>
      <c r="IV148" s="277"/>
      <c r="IW148" s="277"/>
      <c r="IX148" s="277"/>
      <c r="IY148" s="277"/>
      <c r="IZ148" s="277"/>
      <c r="JA148" s="277"/>
      <c r="JB148" s="277"/>
      <c r="JC148" s="277"/>
      <c r="JD148" s="277"/>
      <c r="JE148" s="277"/>
      <c r="JF148" s="277"/>
      <c r="JG148" s="277"/>
      <c r="JH148" s="277"/>
      <c r="JI148" s="277"/>
      <c r="JJ148" s="277"/>
      <c r="JK148" s="277"/>
      <c r="JL148" s="277"/>
      <c r="JM148" s="277"/>
      <c r="JN148" s="277"/>
      <c r="JO148" s="277"/>
      <c r="JP148" s="277"/>
      <c r="JQ148" s="277"/>
      <c r="JR148" s="277"/>
      <c r="JS148" s="277"/>
      <c r="JT148" s="277"/>
      <c r="JU148" s="277"/>
      <c r="JV148" s="277"/>
      <c r="JW148" s="277"/>
      <c r="JX148" s="277"/>
      <c r="JY148" s="277"/>
      <c r="JZ148" s="277"/>
      <c r="KA148" s="277"/>
      <c r="KB148" s="277"/>
      <c r="KC148" s="277"/>
      <c r="KD148" s="277"/>
      <c r="KE148" s="277"/>
      <c r="KF148" s="277"/>
      <c r="KG148" s="277"/>
      <c r="KH148" s="277"/>
      <c r="KI148" s="277"/>
      <c r="KJ148" s="277"/>
      <c r="KK148" s="277"/>
      <c r="KL148" s="277"/>
      <c r="KM148" s="277"/>
      <c r="KN148" s="277"/>
      <c r="KO148" s="277"/>
      <c r="KP148" s="277"/>
      <c r="KQ148" s="277"/>
      <c r="KR148" s="277"/>
      <c r="KS148" s="277"/>
      <c r="KT148" s="277"/>
      <c r="KU148" s="277"/>
      <c r="KV148" s="277"/>
      <c r="KW148" s="277"/>
      <c r="KX148" s="277"/>
      <c r="KY148" s="277"/>
      <c r="KZ148" s="277"/>
      <c r="LA148" s="277"/>
      <c r="LB148" s="277"/>
      <c r="LC148" s="277"/>
      <c r="LD148" s="277"/>
      <c r="LE148" s="277"/>
      <c r="LF148" s="277"/>
      <c r="LG148" s="277"/>
      <c r="LH148" s="277"/>
      <c r="LI148" s="277"/>
      <c r="LJ148" s="277"/>
      <c r="LK148" s="277"/>
      <c r="LL148" s="277"/>
      <c r="LM148" s="277"/>
      <c r="LN148" s="277"/>
      <c r="LO148" s="277"/>
      <c r="LP148" s="277"/>
      <c r="LQ148" s="277"/>
      <c r="LR148" s="277"/>
      <c r="LS148" s="277"/>
      <c r="LT148" s="277"/>
      <c r="LU148" s="277"/>
      <c r="LV148" s="277"/>
      <c r="LW148" s="277"/>
      <c r="LX148" s="277"/>
      <c r="LY148" s="277"/>
      <c r="LZ148" s="277"/>
      <c r="MA148" s="277"/>
      <c r="MB148" s="277"/>
      <c r="MC148" s="277"/>
      <c r="MD148" s="277"/>
      <c r="ME148" s="277"/>
      <c r="MF148" s="277"/>
      <c r="MG148" s="277"/>
      <c r="MH148" s="277"/>
      <c r="MI148" s="277"/>
      <c r="MJ148" s="277"/>
      <c r="MK148" s="277"/>
      <c r="ML148" s="277"/>
      <c r="MM148" s="277"/>
      <c r="MN148" s="277"/>
      <c r="MO148" s="277"/>
      <c r="MP148" s="277"/>
      <c r="MQ148" s="277"/>
      <c r="MR148" s="277"/>
      <c r="MS148" s="277"/>
      <c r="MT148" s="277"/>
      <c r="MU148" s="277"/>
      <c r="MV148" s="277"/>
      <c r="MW148" s="277"/>
      <c r="MX148" s="277"/>
      <c r="MY148" s="277"/>
      <c r="MZ148" s="277"/>
      <c r="NA148" s="277"/>
      <c r="NB148" s="277"/>
      <c r="NC148" s="277"/>
      <c r="ND148" s="277"/>
      <c r="NE148" s="277"/>
      <c r="NF148" s="277"/>
      <c r="NG148" s="277"/>
      <c r="NH148" s="277"/>
      <c r="NI148" s="277"/>
      <c r="NJ148" s="277"/>
      <c r="NK148" s="277"/>
      <c r="NL148" s="277"/>
      <c r="NM148" s="277"/>
      <c r="NN148" s="277"/>
      <c r="NO148" s="277"/>
      <c r="NP148" s="277"/>
      <c r="NQ148" s="277"/>
      <c r="NR148" s="277"/>
      <c r="NS148" s="277"/>
      <c r="NT148" s="277"/>
      <c r="NU148" s="277"/>
      <c r="NV148" s="277"/>
      <c r="NW148" s="277"/>
      <c r="NX148" s="277"/>
      <c r="NY148" s="277"/>
      <c r="NZ148" s="277"/>
      <c r="OA148" s="277"/>
      <c r="OB148" s="277"/>
      <c r="OC148" s="277"/>
      <c r="OD148" s="277"/>
      <c r="OE148" s="277"/>
      <c r="OF148" s="277"/>
      <c r="OG148" s="277"/>
      <c r="OH148" s="277"/>
      <c r="OI148" s="277"/>
      <c r="OJ148" s="277"/>
      <c r="OK148" s="277"/>
      <c r="OL148" s="277"/>
      <c r="OM148" s="277"/>
      <c r="ON148" s="277"/>
      <c r="OO148" s="277"/>
      <c r="OP148" s="277"/>
      <c r="OQ148" s="277"/>
      <c r="OR148" s="277"/>
      <c r="OS148" s="277"/>
      <c r="OT148" s="277"/>
      <c r="OU148" s="277"/>
      <c r="OV148" s="277"/>
      <c r="OW148" s="277"/>
      <c r="OX148" s="277"/>
      <c r="OY148" s="277"/>
      <c r="OZ148" s="277"/>
      <c r="PA148" s="277"/>
      <c r="PB148" s="277"/>
      <c r="PC148" s="277"/>
      <c r="PD148" s="277"/>
      <c r="PE148" s="277"/>
      <c r="PF148" s="277"/>
      <c r="PG148" s="277"/>
      <c r="PH148" s="277"/>
      <c r="PI148" s="277"/>
      <c r="PJ148" s="277"/>
      <c r="PK148" s="277"/>
      <c r="PL148" s="277"/>
      <c r="PM148" s="277"/>
      <c r="PN148" s="277"/>
      <c r="PO148" s="277"/>
      <c r="PP148" s="277"/>
      <c r="PQ148" s="277"/>
      <c r="PR148" s="277"/>
      <c r="PS148" s="277"/>
      <c r="PT148" s="277"/>
      <c r="PU148" s="277"/>
      <c r="PV148" s="277"/>
      <c r="PW148" s="277"/>
      <c r="PX148" s="277"/>
      <c r="PY148" s="277"/>
      <c r="PZ148" s="277"/>
      <c r="QA148" s="277"/>
      <c r="QB148" s="277"/>
      <c r="QC148" s="277"/>
      <c r="QD148" s="277"/>
      <c r="QE148" s="277"/>
      <c r="QF148" s="277"/>
      <c r="QG148" s="277"/>
      <c r="QH148" s="277"/>
      <c r="QI148" s="277"/>
      <c r="QJ148" s="277"/>
      <c r="QK148" s="277"/>
      <c r="QL148" s="277"/>
      <c r="QM148" s="277"/>
      <c r="QN148" s="277"/>
      <c r="QO148" s="277"/>
      <c r="QP148" s="277"/>
      <c r="QQ148" s="277"/>
      <c r="QR148" s="277"/>
      <c r="QS148" s="277"/>
      <c r="QT148" s="277"/>
      <c r="QU148" s="277"/>
      <c r="QV148" s="277"/>
      <c r="QW148" s="277"/>
      <c r="QX148" s="277"/>
      <c r="QY148" s="277"/>
      <c r="QZ148" s="277"/>
      <c r="RA148" s="277"/>
      <c r="RB148" s="277"/>
      <c r="RC148" s="277"/>
      <c r="RD148" s="277"/>
      <c r="RE148" s="277"/>
      <c r="RF148" s="277"/>
      <c r="RG148" s="277"/>
      <c r="RH148" s="277"/>
      <c r="RI148" s="277"/>
      <c r="RJ148" s="277"/>
      <c r="RK148" s="277"/>
      <c r="RL148" s="277"/>
      <c r="RM148" s="277"/>
      <c r="RN148" s="277"/>
      <c r="RO148" s="277"/>
      <c r="RP148" s="277"/>
      <c r="RQ148" s="277"/>
      <c r="RR148" s="277"/>
      <c r="RS148" s="277"/>
      <c r="RT148" s="277"/>
      <c r="RU148" s="277"/>
      <c r="RV148" s="277"/>
      <c r="RW148" s="277"/>
      <c r="RX148" s="277"/>
      <c r="RY148" s="277"/>
      <c r="RZ148" s="277"/>
      <c r="SA148" s="277"/>
      <c r="SB148" s="277"/>
      <c r="SC148" s="277"/>
      <c r="SD148" s="277"/>
      <c r="SE148" s="277"/>
      <c r="SF148" s="277"/>
      <c r="SG148" s="277"/>
      <c r="SH148" s="277"/>
      <c r="SI148" s="277"/>
      <c r="SJ148" s="277"/>
      <c r="SK148" s="277"/>
      <c r="SL148" s="277"/>
      <c r="SM148" s="277"/>
      <c r="SN148" s="277"/>
      <c r="SO148" s="277"/>
      <c r="SP148" s="277"/>
      <c r="SQ148" s="277"/>
      <c r="SR148" s="277"/>
      <c r="SS148" s="277"/>
      <c r="ST148" s="277"/>
      <c r="SU148" s="277"/>
      <c r="SV148" s="277"/>
      <c r="SW148" s="277"/>
      <c r="SX148" s="277"/>
      <c r="SY148" s="277"/>
      <c r="SZ148" s="277"/>
      <c r="TA148" s="277"/>
      <c r="TB148" s="277"/>
      <c r="TC148" s="277"/>
      <c r="TD148" s="277"/>
      <c r="TE148" s="277"/>
      <c r="TF148" s="277"/>
      <c r="TG148" s="277"/>
      <c r="TH148" s="277"/>
      <c r="TI148" s="277"/>
      <c r="TJ148" s="277"/>
      <c r="TK148" s="277"/>
      <c r="TL148" s="277"/>
      <c r="TM148" s="277"/>
      <c r="TN148" s="277"/>
      <c r="TO148" s="277"/>
      <c r="TP148" s="277"/>
      <c r="TQ148" s="277"/>
      <c r="TR148" s="277"/>
      <c r="TS148" s="277"/>
      <c r="TT148" s="277"/>
      <c r="TU148" s="277"/>
      <c r="TV148" s="277"/>
      <c r="TW148" s="277"/>
      <c r="TX148" s="277"/>
      <c r="TY148" s="277"/>
      <c r="TZ148" s="277"/>
      <c r="UA148" s="277"/>
      <c r="UB148" s="277"/>
      <c r="UC148" s="277"/>
      <c r="UD148" s="277"/>
      <c r="UE148" s="277"/>
      <c r="UF148" s="277"/>
      <c r="UG148" s="277"/>
      <c r="UH148" s="277"/>
      <c r="UI148" s="277"/>
      <c r="UJ148" s="277"/>
      <c r="UK148" s="277"/>
      <c r="UL148" s="277"/>
      <c r="UM148" s="277"/>
      <c r="UN148" s="277"/>
      <c r="UO148" s="277"/>
      <c r="UP148" s="277"/>
      <c r="UQ148" s="277"/>
      <c r="UR148" s="277"/>
      <c r="US148" s="277"/>
      <c r="UT148" s="277"/>
      <c r="UU148" s="277"/>
      <c r="UV148" s="277"/>
      <c r="UW148" s="277"/>
      <c r="UX148" s="277"/>
      <c r="UY148" s="277"/>
      <c r="UZ148" s="277"/>
      <c r="VA148" s="277"/>
      <c r="VB148" s="277"/>
      <c r="VC148" s="277"/>
      <c r="VD148" s="277"/>
      <c r="VE148" s="277"/>
      <c r="VF148" s="277"/>
      <c r="VG148" s="277"/>
      <c r="VH148" s="277"/>
      <c r="VI148" s="277"/>
      <c r="VJ148" s="277"/>
      <c r="VK148" s="277"/>
      <c r="VL148" s="277"/>
      <c r="VM148" s="277"/>
      <c r="VN148" s="277"/>
      <c r="VO148" s="277"/>
      <c r="VP148" s="277"/>
      <c r="VQ148" s="277"/>
      <c r="VR148" s="277"/>
      <c r="VS148" s="277"/>
      <c r="VT148" s="277"/>
      <c r="VU148" s="277"/>
      <c r="VV148" s="277"/>
      <c r="VW148" s="277"/>
      <c r="VX148" s="277"/>
      <c r="VY148" s="277"/>
      <c r="VZ148" s="277"/>
      <c r="WA148" s="277"/>
      <c r="WB148" s="277"/>
      <c r="WC148" s="277"/>
      <c r="WD148" s="277"/>
      <c r="WE148" s="277"/>
      <c r="WF148" s="277"/>
      <c r="WG148" s="277"/>
      <c r="WH148" s="277"/>
      <c r="WI148" s="277"/>
      <c r="WJ148" s="277"/>
      <c r="WK148" s="277"/>
      <c r="WL148" s="277"/>
      <c r="WM148" s="277"/>
      <c r="WN148" s="277"/>
      <c r="WO148" s="277"/>
      <c r="WP148" s="277"/>
      <c r="WQ148" s="277"/>
      <c r="WR148" s="277"/>
      <c r="WS148" s="277"/>
      <c r="WT148" s="277"/>
      <c r="WU148" s="277"/>
      <c r="WV148" s="277"/>
      <c r="WW148" s="277"/>
      <c r="WX148" s="277"/>
      <c r="WY148" s="277"/>
      <c r="WZ148" s="277"/>
      <c r="XA148" s="277"/>
      <c r="XB148" s="277"/>
      <c r="XC148" s="277"/>
      <c r="XD148" s="277"/>
      <c r="XE148" s="277"/>
      <c r="XF148" s="277"/>
      <c r="XG148" s="277"/>
      <c r="XH148" s="277"/>
      <c r="XI148" s="277"/>
      <c r="XJ148" s="277"/>
      <c r="XK148" s="277"/>
      <c r="XL148" s="277"/>
      <c r="XM148" s="277"/>
      <c r="XN148" s="277"/>
      <c r="XO148" s="277"/>
      <c r="XP148" s="277"/>
      <c r="XQ148" s="277"/>
      <c r="XR148" s="277"/>
      <c r="XS148" s="277"/>
      <c r="XT148" s="277"/>
      <c r="XU148" s="277"/>
      <c r="XV148" s="277"/>
      <c r="XW148" s="277"/>
      <c r="XX148" s="277"/>
      <c r="XY148" s="277"/>
      <c r="XZ148" s="277"/>
      <c r="YA148" s="277"/>
      <c r="YB148" s="277"/>
      <c r="YC148" s="277"/>
      <c r="YD148" s="277"/>
      <c r="YE148" s="277"/>
      <c r="YF148" s="277"/>
      <c r="YG148" s="277"/>
      <c r="YH148" s="277"/>
      <c r="YI148" s="277"/>
      <c r="YJ148" s="277"/>
      <c r="YK148" s="277"/>
      <c r="YL148" s="277"/>
      <c r="YM148" s="277"/>
      <c r="YN148" s="277"/>
      <c r="YO148" s="277"/>
      <c r="YP148" s="277"/>
      <c r="YQ148" s="277"/>
      <c r="YR148" s="277"/>
      <c r="YS148" s="277"/>
      <c r="YT148" s="277"/>
      <c r="YU148" s="277"/>
      <c r="YV148" s="277"/>
      <c r="YW148" s="277"/>
      <c r="YX148" s="277"/>
      <c r="YY148" s="277"/>
      <c r="YZ148" s="277"/>
      <c r="ZA148" s="277"/>
      <c r="ZB148" s="277"/>
      <c r="ZC148" s="277"/>
      <c r="ZD148" s="277"/>
      <c r="ZE148" s="277"/>
      <c r="ZF148" s="277"/>
      <c r="ZG148" s="277"/>
      <c r="ZH148" s="277"/>
      <c r="ZI148" s="277"/>
      <c r="ZJ148" s="277"/>
      <c r="ZK148" s="277"/>
      <c r="ZL148" s="277"/>
      <c r="ZM148" s="277"/>
      <c r="ZN148" s="277"/>
      <c r="ZO148" s="277"/>
      <c r="ZP148" s="277"/>
      <c r="ZQ148" s="277"/>
      <c r="ZR148" s="277"/>
      <c r="ZS148" s="277"/>
      <c r="ZT148" s="277"/>
      <c r="ZU148" s="277"/>
      <c r="ZV148" s="277"/>
      <c r="ZW148" s="277"/>
      <c r="ZX148" s="277"/>
      <c r="ZY148" s="277"/>
      <c r="ZZ148" s="277"/>
      <c r="AAA148" s="277"/>
      <c r="AAB148" s="277"/>
      <c r="AAC148" s="277"/>
      <c r="AAD148" s="277"/>
      <c r="AAE148" s="277"/>
      <c r="AAF148" s="277"/>
      <c r="AAG148" s="277"/>
      <c r="AAH148" s="277"/>
      <c r="AAI148" s="277"/>
      <c r="AAJ148" s="277"/>
      <c r="AAK148" s="277"/>
      <c r="AAL148" s="277"/>
      <c r="AAM148" s="277"/>
      <c r="AAN148" s="277"/>
      <c r="AAO148" s="277"/>
      <c r="AAP148" s="277"/>
      <c r="AAQ148" s="277"/>
      <c r="AAR148" s="277"/>
      <c r="AAS148" s="277"/>
      <c r="AAT148" s="277"/>
      <c r="AAU148" s="277"/>
      <c r="AAV148" s="277"/>
      <c r="AAW148" s="277"/>
      <c r="AAX148" s="277"/>
      <c r="AAY148" s="277"/>
      <c r="AAZ148" s="277"/>
      <c r="ABA148" s="277"/>
      <c r="ABB148" s="277"/>
      <c r="ABC148" s="277"/>
      <c r="ABD148" s="277"/>
      <c r="ABE148" s="277"/>
      <c r="ABF148" s="277"/>
      <c r="ABG148" s="277"/>
      <c r="ABH148" s="277"/>
      <c r="ABI148" s="277"/>
      <c r="ABJ148" s="277"/>
      <c r="ABK148" s="277"/>
      <c r="ABL148" s="277"/>
      <c r="ABM148" s="277"/>
      <c r="ABN148" s="277"/>
      <c r="ABO148" s="277"/>
      <c r="ABP148" s="277"/>
      <c r="ABQ148" s="277"/>
      <c r="ABR148" s="277"/>
      <c r="ABS148" s="277"/>
      <c r="ABT148" s="277"/>
      <c r="ABU148" s="277"/>
      <c r="ABV148" s="277"/>
      <c r="ABW148" s="277"/>
      <c r="ABX148" s="277"/>
      <c r="ABY148" s="277"/>
      <c r="ABZ148" s="277"/>
      <c r="ACA148" s="277"/>
      <c r="ACB148" s="277"/>
      <c r="ACC148" s="277"/>
      <c r="ACD148" s="277"/>
      <c r="ACE148" s="277"/>
      <c r="ACF148" s="277"/>
      <c r="ACG148" s="277"/>
      <c r="ACH148" s="277"/>
      <c r="ACI148" s="277"/>
      <c r="ACJ148" s="277"/>
      <c r="ACK148" s="277"/>
      <c r="ACL148" s="277"/>
      <c r="ACM148" s="277"/>
      <c r="ACN148" s="277"/>
      <c r="ACO148" s="277"/>
      <c r="ACP148" s="277"/>
      <c r="ACQ148" s="277"/>
      <c r="ACR148" s="277"/>
      <c r="ACS148" s="277"/>
      <c r="ACT148" s="277"/>
      <c r="ACU148" s="277"/>
      <c r="ACV148" s="277"/>
      <c r="ACW148" s="277"/>
      <c r="ACX148" s="277"/>
      <c r="ACY148" s="277"/>
      <c r="ACZ148" s="277"/>
      <c r="ADA148" s="277"/>
      <c r="ADB148" s="277"/>
      <c r="ADC148" s="277"/>
      <c r="ADD148" s="277"/>
      <c r="ADE148" s="277"/>
      <c r="ADF148" s="277"/>
      <c r="ADG148" s="277"/>
      <c r="ADH148" s="277"/>
      <c r="ADI148" s="277"/>
      <c r="ADJ148" s="277"/>
      <c r="ADK148" s="277"/>
      <c r="ADL148" s="277"/>
      <c r="ADM148" s="277"/>
      <c r="ADN148" s="277"/>
      <c r="ADO148" s="277"/>
      <c r="ADP148" s="277"/>
      <c r="ADQ148" s="277"/>
      <c r="ADR148" s="277"/>
      <c r="ADS148" s="277"/>
      <c r="ADT148" s="277"/>
      <c r="ADU148" s="277"/>
      <c r="ADV148" s="277"/>
      <c r="ADW148" s="277"/>
      <c r="ADX148" s="277"/>
      <c r="ADY148" s="277"/>
      <c r="ADZ148" s="277"/>
      <c r="AEA148" s="277"/>
      <c r="AEB148" s="277"/>
      <c r="AEC148" s="277"/>
      <c r="AED148" s="277"/>
      <c r="AEE148" s="277"/>
      <c r="AEF148" s="277"/>
      <c r="AEG148" s="277"/>
      <c r="AEH148" s="277"/>
      <c r="AEI148" s="277"/>
      <c r="AEJ148" s="277"/>
      <c r="AEK148" s="277"/>
      <c r="AEL148" s="277"/>
      <c r="AEM148" s="277"/>
      <c r="AEN148" s="277"/>
      <c r="AEO148" s="277"/>
      <c r="AEP148" s="277"/>
      <c r="AEQ148" s="277"/>
      <c r="AER148" s="277"/>
      <c r="AES148" s="277"/>
      <c r="AET148" s="277"/>
      <c r="AEU148" s="277"/>
      <c r="AEV148" s="277"/>
      <c r="AEW148" s="277"/>
      <c r="AEX148" s="277"/>
      <c r="AEY148" s="277"/>
      <c r="AEZ148" s="277"/>
      <c r="AFA148" s="277"/>
      <c r="AFB148" s="277"/>
      <c r="AFC148" s="277"/>
      <c r="AFD148" s="277"/>
      <c r="AFE148" s="277"/>
      <c r="AFF148" s="277"/>
      <c r="AFG148" s="277"/>
      <c r="AFH148" s="277"/>
      <c r="AFI148" s="277"/>
      <c r="AFJ148" s="277"/>
      <c r="AFK148" s="277"/>
      <c r="AFL148" s="277"/>
      <c r="AFM148" s="277"/>
      <c r="AFN148" s="277"/>
      <c r="AFO148" s="277"/>
      <c r="AFP148" s="277"/>
      <c r="AFQ148" s="277"/>
      <c r="AFR148" s="277"/>
      <c r="AFS148" s="277"/>
      <c r="AFT148" s="277"/>
      <c r="AFU148" s="277"/>
      <c r="AFV148" s="277"/>
      <c r="AFW148" s="277"/>
      <c r="AFX148" s="277"/>
      <c r="AFY148" s="277"/>
      <c r="AFZ148" s="277"/>
      <c r="AGA148" s="277"/>
      <c r="AGB148" s="277"/>
      <c r="AGC148" s="277"/>
      <c r="AGD148" s="277"/>
      <c r="AGE148" s="277"/>
      <c r="AGF148" s="277"/>
      <c r="AGG148" s="277"/>
      <c r="AGH148" s="277"/>
      <c r="AGI148" s="277"/>
      <c r="AGJ148" s="277"/>
      <c r="AGK148" s="277"/>
      <c r="AGL148" s="277"/>
      <c r="AGM148" s="277"/>
      <c r="AGN148" s="277"/>
      <c r="AGO148" s="277"/>
      <c r="AGP148" s="277"/>
      <c r="AGQ148" s="277"/>
      <c r="AGR148" s="277"/>
      <c r="AGS148" s="277"/>
      <c r="AGT148" s="277"/>
      <c r="AGU148" s="277"/>
      <c r="AGV148" s="277"/>
      <c r="AGW148" s="277"/>
      <c r="AGX148" s="277"/>
      <c r="AGY148" s="277"/>
      <c r="AGZ148" s="277"/>
      <c r="AHA148" s="277"/>
      <c r="AHB148" s="277"/>
      <c r="AHC148" s="277"/>
      <c r="AHD148" s="277"/>
      <c r="AHE148" s="277"/>
      <c r="AHF148" s="277"/>
      <c r="AHG148" s="277"/>
      <c r="AHH148" s="277"/>
      <c r="AHI148" s="277"/>
      <c r="AHJ148" s="277"/>
      <c r="AHK148" s="277"/>
      <c r="AHL148" s="277"/>
      <c r="AHM148" s="277"/>
      <c r="AHN148" s="277"/>
      <c r="AHO148" s="277"/>
      <c r="AHP148" s="277"/>
      <c r="AHQ148" s="277"/>
      <c r="AHR148" s="277"/>
      <c r="AHS148" s="277"/>
      <c r="AHT148" s="277"/>
      <c r="AHU148" s="277"/>
      <c r="AHV148" s="277"/>
      <c r="AHW148" s="277"/>
      <c r="AHX148" s="277"/>
      <c r="AHY148" s="277"/>
      <c r="AHZ148" s="277"/>
      <c r="AIA148" s="277"/>
      <c r="AIB148" s="277"/>
      <c r="AIC148" s="277"/>
      <c r="AID148" s="277"/>
      <c r="AIE148" s="277"/>
      <c r="AIF148" s="277"/>
      <c r="AIG148" s="277"/>
      <c r="AIH148" s="277"/>
      <c r="AII148" s="277"/>
      <c r="AIJ148" s="277"/>
      <c r="AIK148" s="277"/>
      <c r="AIL148" s="277"/>
      <c r="AIM148" s="277"/>
      <c r="AIN148" s="277"/>
      <c r="AIO148" s="277"/>
      <c r="AIP148" s="277"/>
      <c r="AIQ148" s="277"/>
      <c r="AIR148" s="277"/>
      <c r="AIS148" s="277"/>
      <c r="AIT148" s="277"/>
      <c r="AIU148" s="277"/>
      <c r="AIV148" s="277"/>
      <c r="AIW148" s="277"/>
      <c r="AIX148" s="277"/>
      <c r="AIY148" s="277"/>
      <c r="AIZ148" s="277"/>
      <c r="AJA148" s="277"/>
      <c r="AJB148" s="277"/>
      <c r="AJC148" s="277"/>
      <c r="AJD148" s="277"/>
      <c r="AJE148" s="277"/>
      <c r="AJF148" s="277"/>
      <c r="AJG148" s="277"/>
      <c r="AJH148" s="277"/>
      <c r="AJI148" s="277"/>
      <c r="AJJ148" s="277"/>
      <c r="AJK148" s="277"/>
      <c r="AJL148" s="277"/>
      <c r="AJM148" s="277"/>
      <c r="AJN148" s="277"/>
      <c r="AJO148" s="277"/>
      <c r="AJP148" s="277"/>
      <c r="AJQ148" s="277"/>
      <c r="AJR148" s="277"/>
      <c r="AJS148" s="277"/>
      <c r="AJT148" s="277"/>
      <c r="AJU148" s="277"/>
      <c r="AJV148" s="277"/>
      <c r="AJW148" s="277"/>
      <c r="AJX148" s="277"/>
      <c r="AJY148" s="277"/>
      <c r="AJZ148" s="277"/>
      <c r="AKA148" s="277"/>
      <c r="AKB148" s="277"/>
      <c r="AKC148" s="277"/>
      <c r="AKD148" s="277"/>
      <c r="AKE148" s="277"/>
      <c r="AKF148" s="277"/>
      <c r="AKG148" s="277"/>
      <c r="AKH148" s="277"/>
      <c r="AKI148" s="277"/>
      <c r="AKJ148" s="277"/>
      <c r="AKK148" s="277"/>
      <c r="AKL148" s="277"/>
      <c r="AKM148" s="277"/>
      <c r="AKN148" s="277"/>
      <c r="AKO148" s="277"/>
      <c r="AKP148" s="277"/>
      <c r="AKQ148" s="277"/>
      <c r="AKR148" s="277"/>
      <c r="AKS148" s="277"/>
      <c r="AKT148" s="277"/>
      <c r="AKU148" s="277"/>
      <c r="AKV148" s="277"/>
      <c r="AKW148" s="277"/>
      <c r="AKX148" s="277"/>
      <c r="AKY148" s="277"/>
      <c r="AKZ148" s="277"/>
      <c r="ALA148" s="277"/>
      <c r="ALB148" s="277"/>
      <c r="ALC148" s="277"/>
      <c r="ALD148" s="277"/>
      <c r="ALE148" s="277"/>
      <c r="ALF148" s="277"/>
      <c r="ALG148" s="277"/>
      <c r="ALH148" s="277"/>
      <c r="ALI148" s="277"/>
      <c r="ALJ148" s="277"/>
      <c r="ALK148" s="277"/>
      <c r="ALL148" s="277"/>
      <c r="ALM148" s="277"/>
      <c r="ALN148" s="277"/>
      <c r="ALO148" s="277"/>
      <c r="ALP148" s="277"/>
      <c r="ALQ148" s="277"/>
      <c r="ALR148" s="277"/>
      <c r="ALS148" s="277"/>
      <c r="ALT148" s="277"/>
      <c r="ALU148" s="277"/>
      <c r="ALV148" s="277"/>
      <c r="ALW148" s="277"/>
      <c r="ALX148" s="277"/>
      <c r="ALY148" s="277"/>
      <c r="ALZ148" s="277"/>
      <c r="AMA148" s="277"/>
      <c r="AMB148" s="277"/>
      <c r="AMC148" s="277"/>
      <c r="AMD148" s="277"/>
      <c r="AME148" s="277"/>
      <c r="AMF148" s="277"/>
      <c r="AMG148" s="277"/>
      <c r="AMH148" s="277"/>
      <c r="AMI148" s="277"/>
    </row>
    <row r="149" spans="1:1023">
      <c r="A149" s="274">
        <v>125</v>
      </c>
      <c r="B149" s="22" t="s">
        <v>240</v>
      </c>
      <c r="C149" s="21">
        <v>180</v>
      </c>
      <c r="D149" s="23">
        <v>3.72</v>
      </c>
      <c r="E149" s="23">
        <v>0.74</v>
      </c>
      <c r="F149" s="23">
        <v>30.32</v>
      </c>
      <c r="G149" s="23">
        <v>143.22</v>
      </c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77"/>
      <c r="AN149" s="277"/>
      <c r="AO149" s="277"/>
      <c r="AP149" s="277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277"/>
      <c r="BA149" s="277"/>
      <c r="BB149" s="277"/>
      <c r="BC149" s="277"/>
      <c r="BD149" s="277"/>
      <c r="BE149" s="277"/>
      <c r="BF149" s="277"/>
      <c r="BG149" s="277"/>
      <c r="BH149" s="277"/>
      <c r="BI149" s="277"/>
      <c r="BJ149" s="277"/>
      <c r="BK149" s="277"/>
      <c r="BL149" s="277"/>
      <c r="BM149" s="277"/>
      <c r="BN149" s="277"/>
      <c r="BO149" s="277"/>
      <c r="BP149" s="277"/>
      <c r="BQ149" s="277"/>
      <c r="BR149" s="277"/>
      <c r="BS149" s="277"/>
      <c r="BT149" s="277"/>
      <c r="BU149" s="277"/>
      <c r="BV149" s="277"/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277"/>
      <c r="CI149" s="277"/>
      <c r="CJ149" s="277"/>
      <c r="CK149" s="277"/>
      <c r="CL149" s="277"/>
      <c r="CM149" s="277"/>
      <c r="CN149" s="277"/>
      <c r="CO149" s="277"/>
      <c r="CP149" s="277"/>
      <c r="CQ149" s="277"/>
      <c r="CR149" s="277"/>
      <c r="CS149" s="277"/>
      <c r="CT149" s="277"/>
      <c r="CU149" s="277"/>
      <c r="CV149" s="277"/>
      <c r="CW149" s="277"/>
      <c r="CX149" s="277"/>
      <c r="CY149" s="277"/>
      <c r="CZ149" s="277"/>
      <c r="DA149" s="277"/>
      <c r="DB149" s="277"/>
      <c r="DC149" s="277"/>
      <c r="DD149" s="277"/>
      <c r="DE149" s="277"/>
      <c r="DF149" s="277"/>
      <c r="DG149" s="277"/>
      <c r="DH149" s="277"/>
      <c r="DI149" s="277"/>
      <c r="DJ149" s="277"/>
      <c r="DK149" s="277"/>
      <c r="DL149" s="277"/>
      <c r="DM149" s="277"/>
      <c r="DN149" s="277"/>
      <c r="DO149" s="277"/>
      <c r="DP149" s="277"/>
      <c r="DQ149" s="277"/>
      <c r="DR149" s="277"/>
      <c r="DS149" s="277"/>
      <c r="DT149" s="277"/>
      <c r="DU149" s="277"/>
      <c r="DV149" s="277"/>
      <c r="DW149" s="277"/>
      <c r="DX149" s="277"/>
      <c r="DY149" s="277"/>
      <c r="DZ149" s="277"/>
      <c r="EA149" s="277"/>
      <c r="EB149" s="277"/>
      <c r="EC149" s="277"/>
      <c r="ED149" s="277"/>
      <c r="EE149" s="277"/>
      <c r="EF149" s="277"/>
      <c r="EG149" s="277"/>
      <c r="EH149" s="277"/>
      <c r="EI149" s="277"/>
      <c r="EJ149" s="277"/>
      <c r="EK149" s="277"/>
      <c r="EL149" s="277"/>
      <c r="EM149" s="277"/>
      <c r="EN149" s="277"/>
      <c r="EO149" s="277"/>
      <c r="EP149" s="277"/>
      <c r="EQ149" s="277"/>
      <c r="ER149" s="277"/>
      <c r="ES149" s="277"/>
      <c r="ET149" s="277"/>
      <c r="EU149" s="277"/>
      <c r="EV149" s="277"/>
      <c r="EW149" s="277"/>
      <c r="EX149" s="277"/>
      <c r="EY149" s="277"/>
      <c r="EZ149" s="277"/>
      <c r="FA149" s="277"/>
      <c r="FB149" s="277"/>
      <c r="FC149" s="277"/>
      <c r="FD149" s="277"/>
      <c r="FE149" s="277"/>
      <c r="FF149" s="277"/>
      <c r="FG149" s="277"/>
      <c r="FH149" s="277"/>
      <c r="FI149" s="277"/>
      <c r="FJ149" s="277"/>
      <c r="FK149" s="277"/>
      <c r="FL149" s="277"/>
      <c r="FM149" s="277"/>
      <c r="FN149" s="277"/>
      <c r="FO149" s="277"/>
      <c r="FP149" s="277"/>
      <c r="FQ149" s="277"/>
      <c r="FR149" s="277"/>
      <c r="FS149" s="277"/>
      <c r="FT149" s="277"/>
      <c r="FU149" s="277"/>
      <c r="FV149" s="277"/>
      <c r="FW149" s="277"/>
      <c r="FX149" s="277"/>
      <c r="FY149" s="277"/>
      <c r="FZ149" s="277"/>
      <c r="GA149" s="277"/>
      <c r="GB149" s="277"/>
      <c r="GC149" s="277"/>
      <c r="GD149" s="277"/>
      <c r="GE149" s="277"/>
      <c r="GF149" s="277"/>
      <c r="GG149" s="277"/>
      <c r="GH149" s="277"/>
      <c r="GI149" s="277"/>
      <c r="GJ149" s="277"/>
      <c r="GK149" s="277"/>
      <c r="GL149" s="277"/>
      <c r="GM149" s="277"/>
      <c r="GN149" s="277"/>
      <c r="GO149" s="277"/>
      <c r="GP149" s="277"/>
      <c r="GQ149" s="277"/>
      <c r="GR149" s="277"/>
      <c r="GS149" s="277"/>
      <c r="GT149" s="277"/>
      <c r="GU149" s="277"/>
      <c r="GV149" s="277"/>
      <c r="GW149" s="277"/>
      <c r="GX149" s="277"/>
      <c r="GY149" s="277"/>
      <c r="GZ149" s="277"/>
      <c r="HA149" s="277"/>
      <c r="HB149" s="277"/>
      <c r="HC149" s="277"/>
      <c r="HD149" s="277"/>
      <c r="HE149" s="277"/>
      <c r="HF149" s="277"/>
      <c r="HG149" s="277"/>
      <c r="HH149" s="277"/>
      <c r="HI149" s="277"/>
      <c r="HJ149" s="277"/>
      <c r="HK149" s="277"/>
      <c r="HL149" s="277"/>
      <c r="HM149" s="277"/>
      <c r="HN149" s="277"/>
      <c r="HO149" s="277"/>
      <c r="HP149" s="277"/>
      <c r="HQ149" s="277"/>
      <c r="HR149" s="277"/>
      <c r="HS149" s="277"/>
      <c r="HT149" s="277"/>
      <c r="HU149" s="277"/>
      <c r="HV149" s="277"/>
      <c r="HW149" s="277"/>
      <c r="HX149" s="277"/>
      <c r="HY149" s="277"/>
      <c r="HZ149" s="277"/>
      <c r="IA149" s="277"/>
      <c r="IB149" s="277"/>
      <c r="IC149" s="277"/>
      <c r="ID149" s="277"/>
      <c r="IE149" s="277"/>
      <c r="IF149" s="277"/>
      <c r="IG149" s="277"/>
      <c r="IH149" s="277"/>
      <c r="II149" s="277"/>
      <c r="IJ149" s="277"/>
      <c r="IK149" s="277"/>
      <c r="IL149" s="277"/>
      <c r="IM149" s="277"/>
      <c r="IN149" s="277"/>
      <c r="IO149" s="277"/>
      <c r="IP149" s="277"/>
      <c r="IQ149" s="277"/>
      <c r="IR149" s="277"/>
      <c r="IS149" s="277"/>
      <c r="IT149" s="277"/>
      <c r="IU149" s="277"/>
      <c r="IV149" s="277"/>
      <c r="IW149" s="277"/>
      <c r="IX149" s="277"/>
      <c r="IY149" s="277"/>
      <c r="IZ149" s="277"/>
      <c r="JA149" s="277"/>
      <c r="JB149" s="277"/>
      <c r="JC149" s="277"/>
      <c r="JD149" s="277"/>
      <c r="JE149" s="277"/>
      <c r="JF149" s="277"/>
      <c r="JG149" s="277"/>
      <c r="JH149" s="277"/>
      <c r="JI149" s="277"/>
      <c r="JJ149" s="277"/>
      <c r="JK149" s="277"/>
      <c r="JL149" s="277"/>
      <c r="JM149" s="277"/>
      <c r="JN149" s="277"/>
      <c r="JO149" s="277"/>
      <c r="JP149" s="277"/>
      <c r="JQ149" s="277"/>
      <c r="JR149" s="277"/>
      <c r="JS149" s="277"/>
      <c r="JT149" s="277"/>
      <c r="JU149" s="277"/>
      <c r="JV149" s="277"/>
      <c r="JW149" s="277"/>
      <c r="JX149" s="277"/>
      <c r="JY149" s="277"/>
      <c r="JZ149" s="277"/>
      <c r="KA149" s="277"/>
      <c r="KB149" s="277"/>
      <c r="KC149" s="277"/>
      <c r="KD149" s="277"/>
      <c r="KE149" s="277"/>
      <c r="KF149" s="277"/>
      <c r="KG149" s="277"/>
      <c r="KH149" s="277"/>
      <c r="KI149" s="277"/>
      <c r="KJ149" s="277"/>
      <c r="KK149" s="277"/>
      <c r="KL149" s="277"/>
      <c r="KM149" s="277"/>
      <c r="KN149" s="277"/>
      <c r="KO149" s="277"/>
      <c r="KP149" s="277"/>
      <c r="KQ149" s="277"/>
      <c r="KR149" s="277"/>
      <c r="KS149" s="277"/>
      <c r="KT149" s="277"/>
      <c r="KU149" s="277"/>
      <c r="KV149" s="277"/>
      <c r="KW149" s="277"/>
      <c r="KX149" s="277"/>
      <c r="KY149" s="277"/>
      <c r="KZ149" s="277"/>
      <c r="LA149" s="277"/>
      <c r="LB149" s="277"/>
      <c r="LC149" s="277"/>
      <c r="LD149" s="277"/>
      <c r="LE149" s="277"/>
      <c r="LF149" s="277"/>
      <c r="LG149" s="277"/>
      <c r="LH149" s="277"/>
      <c r="LI149" s="277"/>
      <c r="LJ149" s="277"/>
      <c r="LK149" s="277"/>
      <c r="LL149" s="277"/>
      <c r="LM149" s="277"/>
      <c r="LN149" s="277"/>
      <c r="LO149" s="277"/>
      <c r="LP149" s="277"/>
      <c r="LQ149" s="277"/>
      <c r="LR149" s="277"/>
      <c r="LS149" s="277"/>
      <c r="LT149" s="277"/>
      <c r="LU149" s="277"/>
      <c r="LV149" s="277"/>
      <c r="LW149" s="277"/>
      <c r="LX149" s="277"/>
      <c r="LY149" s="277"/>
      <c r="LZ149" s="277"/>
      <c r="MA149" s="277"/>
      <c r="MB149" s="277"/>
      <c r="MC149" s="277"/>
      <c r="MD149" s="277"/>
      <c r="ME149" s="277"/>
      <c r="MF149" s="277"/>
      <c r="MG149" s="277"/>
      <c r="MH149" s="277"/>
      <c r="MI149" s="277"/>
      <c r="MJ149" s="277"/>
      <c r="MK149" s="277"/>
      <c r="ML149" s="277"/>
      <c r="MM149" s="277"/>
      <c r="MN149" s="277"/>
      <c r="MO149" s="277"/>
      <c r="MP149" s="277"/>
      <c r="MQ149" s="277"/>
      <c r="MR149" s="277"/>
      <c r="MS149" s="277"/>
      <c r="MT149" s="277"/>
      <c r="MU149" s="277"/>
      <c r="MV149" s="277"/>
      <c r="MW149" s="277"/>
      <c r="MX149" s="277"/>
      <c r="MY149" s="277"/>
      <c r="MZ149" s="277"/>
      <c r="NA149" s="277"/>
      <c r="NB149" s="277"/>
      <c r="NC149" s="277"/>
      <c r="ND149" s="277"/>
      <c r="NE149" s="277"/>
      <c r="NF149" s="277"/>
      <c r="NG149" s="277"/>
      <c r="NH149" s="277"/>
      <c r="NI149" s="277"/>
      <c r="NJ149" s="277"/>
      <c r="NK149" s="277"/>
      <c r="NL149" s="277"/>
      <c r="NM149" s="277"/>
      <c r="NN149" s="277"/>
      <c r="NO149" s="277"/>
      <c r="NP149" s="277"/>
      <c r="NQ149" s="277"/>
      <c r="NR149" s="277"/>
      <c r="NS149" s="277"/>
      <c r="NT149" s="277"/>
      <c r="NU149" s="277"/>
      <c r="NV149" s="277"/>
      <c r="NW149" s="277"/>
      <c r="NX149" s="277"/>
      <c r="NY149" s="277"/>
      <c r="NZ149" s="277"/>
      <c r="OA149" s="277"/>
      <c r="OB149" s="277"/>
      <c r="OC149" s="277"/>
      <c r="OD149" s="277"/>
      <c r="OE149" s="277"/>
      <c r="OF149" s="277"/>
      <c r="OG149" s="277"/>
      <c r="OH149" s="277"/>
      <c r="OI149" s="277"/>
      <c r="OJ149" s="277"/>
      <c r="OK149" s="277"/>
      <c r="OL149" s="277"/>
      <c r="OM149" s="277"/>
      <c r="ON149" s="277"/>
      <c r="OO149" s="277"/>
      <c r="OP149" s="277"/>
      <c r="OQ149" s="277"/>
      <c r="OR149" s="277"/>
      <c r="OS149" s="277"/>
      <c r="OT149" s="277"/>
      <c r="OU149" s="277"/>
      <c r="OV149" s="277"/>
      <c r="OW149" s="277"/>
      <c r="OX149" s="277"/>
      <c r="OY149" s="277"/>
      <c r="OZ149" s="277"/>
      <c r="PA149" s="277"/>
      <c r="PB149" s="277"/>
      <c r="PC149" s="277"/>
      <c r="PD149" s="277"/>
      <c r="PE149" s="277"/>
      <c r="PF149" s="277"/>
      <c r="PG149" s="277"/>
      <c r="PH149" s="277"/>
      <c r="PI149" s="277"/>
      <c r="PJ149" s="277"/>
      <c r="PK149" s="277"/>
      <c r="PL149" s="277"/>
      <c r="PM149" s="277"/>
      <c r="PN149" s="277"/>
      <c r="PO149" s="277"/>
      <c r="PP149" s="277"/>
      <c r="PQ149" s="277"/>
      <c r="PR149" s="277"/>
      <c r="PS149" s="277"/>
      <c r="PT149" s="277"/>
      <c r="PU149" s="277"/>
      <c r="PV149" s="277"/>
      <c r="PW149" s="277"/>
      <c r="PX149" s="277"/>
      <c r="PY149" s="277"/>
      <c r="PZ149" s="277"/>
      <c r="QA149" s="277"/>
      <c r="QB149" s="277"/>
      <c r="QC149" s="277"/>
      <c r="QD149" s="277"/>
      <c r="QE149" s="277"/>
      <c r="QF149" s="277"/>
      <c r="QG149" s="277"/>
      <c r="QH149" s="277"/>
      <c r="QI149" s="277"/>
      <c r="QJ149" s="277"/>
      <c r="QK149" s="277"/>
      <c r="QL149" s="277"/>
      <c r="QM149" s="277"/>
      <c r="QN149" s="277"/>
      <c r="QO149" s="277"/>
      <c r="QP149" s="277"/>
      <c r="QQ149" s="277"/>
      <c r="QR149" s="277"/>
      <c r="QS149" s="277"/>
      <c r="QT149" s="277"/>
      <c r="QU149" s="277"/>
      <c r="QV149" s="277"/>
      <c r="QW149" s="277"/>
      <c r="QX149" s="277"/>
      <c r="QY149" s="277"/>
      <c r="QZ149" s="277"/>
      <c r="RA149" s="277"/>
      <c r="RB149" s="277"/>
      <c r="RC149" s="277"/>
      <c r="RD149" s="277"/>
      <c r="RE149" s="277"/>
      <c r="RF149" s="277"/>
      <c r="RG149" s="277"/>
      <c r="RH149" s="277"/>
      <c r="RI149" s="277"/>
      <c r="RJ149" s="277"/>
      <c r="RK149" s="277"/>
      <c r="RL149" s="277"/>
      <c r="RM149" s="277"/>
      <c r="RN149" s="277"/>
      <c r="RO149" s="277"/>
      <c r="RP149" s="277"/>
      <c r="RQ149" s="277"/>
      <c r="RR149" s="277"/>
      <c r="RS149" s="277"/>
      <c r="RT149" s="277"/>
      <c r="RU149" s="277"/>
      <c r="RV149" s="277"/>
      <c r="RW149" s="277"/>
      <c r="RX149" s="277"/>
      <c r="RY149" s="277"/>
      <c r="RZ149" s="277"/>
      <c r="SA149" s="277"/>
      <c r="SB149" s="277"/>
      <c r="SC149" s="277"/>
      <c r="SD149" s="277"/>
      <c r="SE149" s="277"/>
      <c r="SF149" s="277"/>
      <c r="SG149" s="277"/>
      <c r="SH149" s="277"/>
      <c r="SI149" s="277"/>
      <c r="SJ149" s="277"/>
      <c r="SK149" s="277"/>
      <c r="SL149" s="277"/>
      <c r="SM149" s="277"/>
      <c r="SN149" s="277"/>
      <c r="SO149" s="277"/>
      <c r="SP149" s="277"/>
      <c r="SQ149" s="277"/>
      <c r="SR149" s="277"/>
      <c r="SS149" s="277"/>
      <c r="ST149" s="277"/>
      <c r="SU149" s="277"/>
      <c r="SV149" s="277"/>
      <c r="SW149" s="277"/>
      <c r="SX149" s="277"/>
      <c r="SY149" s="277"/>
      <c r="SZ149" s="277"/>
      <c r="TA149" s="277"/>
      <c r="TB149" s="277"/>
      <c r="TC149" s="277"/>
      <c r="TD149" s="277"/>
      <c r="TE149" s="277"/>
      <c r="TF149" s="277"/>
      <c r="TG149" s="277"/>
      <c r="TH149" s="277"/>
      <c r="TI149" s="277"/>
      <c r="TJ149" s="277"/>
      <c r="TK149" s="277"/>
      <c r="TL149" s="277"/>
      <c r="TM149" s="277"/>
      <c r="TN149" s="277"/>
      <c r="TO149" s="277"/>
      <c r="TP149" s="277"/>
      <c r="TQ149" s="277"/>
      <c r="TR149" s="277"/>
      <c r="TS149" s="277"/>
      <c r="TT149" s="277"/>
      <c r="TU149" s="277"/>
      <c r="TV149" s="277"/>
      <c r="TW149" s="277"/>
      <c r="TX149" s="277"/>
      <c r="TY149" s="277"/>
      <c r="TZ149" s="277"/>
      <c r="UA149" s="277"/>
      <c r="UB149" s="277"/>
      <c r="UC149" s="277"/>
      <c r="UD149" s="277"/>
      <c r="UE149" s="277"/>
      <c r="UF149" s="277"/>
      <c r="UG149" s="277"/>
      <c r="UH149" s="277"/>
      <c r="UI149" s="277"/>
      <c r="UJ149" s="277"/>
      <c r="UK149" s="277"/>
      <c r="UL149" s="277"/>
      <c r="UM149" s="277"/>
      <c r="UN149" s="277"/>
      <c r="UO149" s="277"/>
      <c r="UP149" s="277"/>
      <c r="UQ149" s="277"/>
      <c r="UR149" s="277"/>
      <c r="US149" s="277"/>
      <c r="UT149" s="277"/>
      <c r="UU149" s="277"/>
      <c r="UV149" s="277"/>
      <c r="UW149" s="277"/>
      <c r="UX149" s="277"/>
      <c r="UY149" s="277"/>
      <c r="UZ149" s="277"/>
      <c r="VA149" s="277"/>
      <c r="VB149" s="277"/>
      <c r="VC149" s="277"/>
      <c r="VD149" s="277"/>
      <c r="VE149" s="277"/>
      <c r="VF149" s="277"/>
      <c r="VG149" s="277"/>
      <c r="VH149" s="277"/>
      <c r="VI149" s="277"/>
      <c r="VJ149" s="277"/>
      <c r="VK149" s="277"/>
      <c r="VL149" s="277"/>
      <c r="VM149" s="277"/>
      <c r="VN149" s="277"/>
      <c r="VO149" s="277"/>
      <c r="VP149" s="277"/>
      <c r="VQ149" s="277"/>
      <c r="VR149" s="277"/>
      <c r="VS149" s="277"/>
      <c r="VT149" s="277"/>
      <c r="VU149" s="277"/>
      <c r="VV149" s="277"/>
      <c r="VW149" s="277"/>
      <c r="VX149" s="277"/>
      <c r="VY149" s="277"/>
      <c r="VZ149" s="277"/>
      <c r="WA149" s="277"/>
      <c r="WB149" s="277"/>
      <c r="WC149" s="277"/>
      <c r="WD149" s="277"/>
      <c r="WE149" s="277"/>
      <c r="WF149" s="277"/>
      <c r="WG149" s="277"/>
      <c r="WH149" s="277"/>
      <c r="WI149" s="277"/>
      <c r="WJ149" s="277"/>
      <c r="WK149" s="277"/>
      <c r="WL149" s="277"/>
      <c r="WM149" s="277"/>
      <c r="WN149" s="277"/>
      <c r="WO149" s="277"/>
      <c r="WP149" s="277"/>
      <c r="WQ149" s="277"/>
      <c r="WR149" s="277"/>
      <c r="WS149" s="277"/>
      <c r="WT149" s="277"/>
      <c r="WU149" s="277"/>
      <c r="WV149" s="277"/>
      <c r="WW149" s="277"/>
      <c r="WX149" s="277"/>
      <c r="WY149" s="277"/>
      <c r="WZ149" s="277"/>
      <c r="XA149" s="277"/>
      <c r="XB149" s="277"/>
      <c r="XC149" s="277"/>
      <c r="XD149" s="277"/>
      <c r="XE149" s="277"/>
      <c r="XF149" s="277"/>
      <c r="XG149" s="277"/>
      <c r="XH149" s="277"/>
      <c r="XI149" s="277"/>
      <c r="XJ149" s="277"/>
      <c r="XK149" s="277"/>
      <c r="XL149" s="277"/>
      <c r="XM149" s="277"/>
      <c r="XN149" s="277"/>
      <c r="XO149" s="277"/>
      <c r="XP149" s="277"/>
      <c r="XQ149" s="277"/>
      <c r="XR149" s="277"/>
      <c r="XS149" s="277"/>
      <c r="XT149" s="277"/>
      <c r="XU149" s="277"/>
      <c r="XV149" s="277"/>
      <c r="XW149" s="277"/>
      <c r="XX149" s="277"/>
      <c r="XY149" s="277"/>
      <c r="XZ149" s="277"/>
      <c r="YA149" s="277"/>
      <c r="YB149" s="277"/>
      <c r="YC149" s="277"/>
      <c r="YD149" s="277"/>
      <c r="YE149" s="277"/>
      <c r="YF149" s="277"/>
      <c r="YG149" s="277"/>
      <c r="YH149" s="277"/>
      <c r="YI149" s="277"/>
      <c r="YJ149" s="277"/>
      <c r="YK149" s="277"/>
      <c r="YL149" s="277"/>
      <c r="YM149" s="277"/>
      <c r="YN149" s="277"/>
      <c r="YO149" s="277"/>
      <c r="YP149" s="277"/>
      <c r="YQ149" s="277"/>
      <c r="YR149" s="277"/>
      <c r="YS149" s="277"/>
      <c r="YT149" s="277"/>
      <c r="YU149" s="277"/>
      <c r="YV149" s="277"/>
      <c r="YW149" s="277"/>
      <c r="YX149" s="277"/>
      <c r="YY149" s="277"/>
      <c r="YZ149" s="277"/>
      <c r="ZA149" s="277"/>
      <c r="ZB149" s="277"/>
      <c r="ZC149" s="277"/>
      <c r="ZD149" s="277"/>
      <c r="ZE149" s="277"/>
      <c r="ZF149" s="277"/>
      <c r="ZG149" s="277"/>
      <c r="ZH149" s="277"/>
      <c r="ZI149" s="277"/>
      <c r="ZJ149" s="277"/>
      <c r="ZK149" s="277"/>
      <c r="ZL149" s="277"/>
      <c r="ZM149" s="277"/>
      <c r="ZN149" s="277"/>
      <c r="ZO149" s="277"/>
      <c r="ZP149" s="277"/>
      <c r="ZQ149" s="277"/>
      <c r="ZR149" s="277"/>
      <c r="ZS149" s="277"/>
      <c r="ZT149" s="277"/>
      <c r="ZU149" s="277"/>
      <c r="ZV149" s="277"/>
      <c r="ZW149" s="277"/>
      <c r="ZX149" s="277"/>
      <c r="ZY149" s="277"/>
      <c r="ZZ149" s="277"/>
      <c r="AAA149" s="277"/>
      <c r="AAB149" s="277"/>
      <c r="AAC149" s="277"/>
      <c r="AAD149" s="277"/>
      <c r="AAE149" s="277"/>
      <c r="AAF149" s="277"/>
      <c r="AAG149" s="277"/>
      <c r="AAH149" s="277"/>
      <c r="AAI149" s="277"/>
      <c r="AAJ149" s="277"/>
      <c r="AAK149" s="277"/>
      <c r="AAL149" s="277"/>
      <c r="AAM149" s="277"/>
      <c r="AAN149" s="277"/>
      <c r="AAO149" s="277"/>
      <c r="AAP149" s="277"/>
      <c r="AAQ149" s="277"/>
      <c r="AAR149" s="277"/>
      <c r="AAS149" s="277"/>
      <c r="AAT149" s="277"/>
      <c r="AAU149" s="277"/>
      <c r="AAV149" s="277"/>
      <c r="AAW149" s="277"/>
      <c r="AAX149" s="277"/>
      <c r="AAY149" s="277"/>
      <c r="AAZ149" s="277"/>
      <c r="ABA149" s="277"/>
      <c r="ABB149" s="277"/>
      <c r="ABC149" s="277"/>
      <c r="ABD149" s="277"/>
      <c r="ABE149" s="277"/>
      <c r="ABF149" s="277"/>
      <c r="ABG149" s="277"/>
      <c r="ABH149" s="277"/>
      <c r="ABI149" s="277"/>
      <c r="ABJ149" s="277"/>
      <c r="ABK149" s="277"/>
      <c r="ABL149" s="277"/>
      <c r="ABM149" s="277"/>
      <c r="ABN149" s="277"/>
      <c r="ABO149" s="277"/>
      <c r="ABP149" s="277"/>
      <c r="ABQ149" s="277"/>
      <c r="ABR149" s="277"/>
      <c r="ABS149" s="277"/>
      <c r="ABT149" s="277"/>
      <c r="ABU149" s="277"/>
      <c r="ABV149" s="277"/>
      <c r="ABW149" s="277"/>
      <c r="ABX149" s="277"/>
      <c r="ABY149" s="277"/>
      <c r="ABZ149" s="277"/>
      <c r="ACA149" s="277"/>
      <c r="ACB149" s="277"/>
      <c r="ACC149" s="277"/>
      <c r="ACD149" s="277"/>
      <c r="ACE149" s="277"/>
      <c r="ACF149" s="277"/>
      <c r="ACG149" s="277"/>
      <c r="ACH149" s="277"/>
      <c r="ACI149" s="277"/>
      <c r="ACJ149" s="277"/>
      <c r="ACK149" s="277"/>
      <c r="ACL149" s="277"/>
      <c r="ACM149" s="277"/>
      <c r="ACN149" s="277"/>
      <c r="ACO149" s="277"/>
      <c r="ACP149" s="277"/>
      <c r="ACQ149" s="277"/>
      <c r="ACR149" s="277"/>
      <c r="ACS149" s="277"/>
      <c r="ACT149" s="277"/>
      <c r="ACU149" s="277"/>
      <c r="ACV149" s="277"/>
      <c r="ACW149" s="277"/>
      <c r="ACX149" s="277"/>
      <c r="ACY149" s="277"/>
      <c r="ACZ149" s="277"/>
      <c r="ADA149" s="277"/>
      <c r="ADB149" s="277"/>
      <c r="ADC149" s="277"/>
      <c r="ADD149" s="277"/>
      <c r="ADE149" s="277"/>
      <c r="ADF149" s="277"/>
      <c r="ADG149" s="277"/>
      <c r="ADH149" s="277"/>
      <c r="ADI149" s="277"/>
      <c r="ADJ149" s="277"/>
      <c r="ADK149" s="277"/>
      <c r="ADL149" s="277"/>
      <c r="ADM149" s="277"/>
      <c r="ADN149" s="277"/>
      <c r="ADO149" s="277"/>
      <c r="ADP149" s="277"/>
      <c r="ADQ149" s="277"/>
      <c r="ADR149" s="277"/>
      <c r="ADS149" s="277"/>
      <c r="ADT149" s="277"/>
      <c r="ADU149" s="277"/>
      <c r="ADV149" s="277"/>
      <c r="ADW149" s="277"/>
      <c r="ADX149" s="277"/>
      <c r="ADY149" s="277"/>
      <c r="ADZ149" s="277"/>
      <c r="AEA149" s="277"/>
      <c r="AEB149" s="277"/>
      <c r="AEC149" s="277"/>
      <c r="AED149" s="277"/>
      <c r="AEE149" s="277"/>
      <c r="AEF149" s="277"/>
      <c r="AEG149" s="277"/>
      <c r="AEH149" s="277"/>
      <c r="AEI149" s="277"/>
      <c r="AEJ149" s="277"/>
      <c r="AEK149" s="277"/>
      <c r="AEL149" s="277"/>
      <c r="AEM149" s="277"/>
      <c r="AEN149" s="277"/>
      <c r="AEO149" s="277"/>
      <c r="AEP149" s="277"/>
      <c r="AEQ149" s="277"/>
      <c r="AER149" s="277"/>
      <c r="AES149" s="277"/>
      <c r="AET149" s="277"/>
      <c r="AEU149" s="277"/>
      <c r="AEV149" s="277"/>
      <c r="AEW149" s="277"/>
      <c r="AEX149" s="277"/>
      <c r="AEY149" s="277"/>
      <c r="AEZ149" s="277"/>
      <c r="AFA149" s="277"/>
      <c r="AFB149" s="277"/>
      <c r="AFC149" s="277"/>
      <c r="AFD149" s="277"/>
      <c r="AFE149" s="277"/>
      <c r="AFF149" s="277"/>
      <c r="AFG149" s="277"/>
      <c r="AFH149" s="277"/>
      <c r="AFI149" s="277"/>
      <c r="AFJ149" s="277"/>
      <c r="AFK149" s="277"/>
      <c r="AFL149" s="277"/>
      <c r="AFM149" s="277"/>
      <c r="AFN149" s="277"/>
      <c r="AFO149" s="277"/>
      <c r="AFP149" s="277"/>
      <c r="AFQ149" s="277"/>
      <c r="AFR149" s="277"/>
      <c r="AFS149" s="277"/>
      <c r="AFT149" s="277"/>
      <c r="AFU149" s="277"/>
      <c r="AFV149" s="277"/>
      <c r="AFW149" s="277"/>
      <c r="AFX149" s="277"/>
      <c r="AFY149" s="277"/>
      <c r="AFZ149" s="277"/>
      <c r="AGA149" s="277"/>
      <c r="AGB149" s="277"/>
      <c r="AGC149" s="277"/>
      <c r="AGD149" s="277"/>
      <c r="AGE149" s="277"/>
      <c r="AGF149" s="277"/>
      <c r="AGG149" s="277"/>
      <c r="AGH149" s="277"/>
      <c r="AGI149" s="277"/>
      <c r="AGJ149" s="277"/>
      <c r="AGK149" s="277"/>
      <c r="AGL149" s="277"/>
      <c r="AGM149" s="277"/>
      <c r="AGN149" s="277"/>
      <c r="AGO149" s="277"/>
      <c r="AGP149" s="277"/>
      <c r="AGQ149" s="277"/>
      <c r="AGR149" s="277"/>
      <c r="AGS149" s="277"/>
      <c r="AGT149" s="277"/>
      <c r="AGU149" s="277"/>
      <c r="AGV149" s="277"/>
      <c r="AGW149" s="277"/>
      <c r="AGX149" s="277"/>
      <c r="AGY149" s="277"/>
      <c r="AGZ149" s="277"/>
      <c r="AHA149" s="277"/>
      <c r="AHB149" s="277"/>
      <c r="AHC149" s="277"/>
      <c r="AHD149" s="277"/>
      <c r="AHE149" s="277"/>
      <c r="AHF149" s="277"/>
      <c r="AHG149" s="277"/>
      <c r="AHH149" s="277"/>
      <c r="AHI149" s="277"/>
      <c r="AHJ149" s="277"/>
      <c r="AHK149" s="277"/>
      <c r="AHL149" s="277"/>
      <c r="AHM149" s="277"/>
      <c r="AHN149" s="277"/>
      <c r="AHO149" s="277"/>
      <c r="AHP149" s="277"/>
      <c r="AHQ149" s="277"/>
      <c r="AHR149" s="277"/>
      <c r="AHS149" s="277"/>
      <c r="AHT149" s="277"/>
      <c r="AHU149" s="277"/>
      <c r="AHV149" s="277"/>
      <c r="AHW149" s="277"/>
      <c r="AHX149" s="277"/>
      <c r="AHY149" s="277"/>
      <c r="AHZ149" s="277"/>
      <c r="AIA149" s="277"/>
      <c r="AIB149" s="277"/>
      <c r="AIC149" s="277"/>
      <c r="AID149" s="277"/>
      <c r="AIE149" s="277"/>
      <c r="AIF149" s="277"/>
      <c r="AIG149" s="277"/>
      <c r="AIH149" s="277"/>
      <c r="AII149" s="277"/>
      <c r="AIJ149" s="277"/>
      <c r="AIK149" s="277"/>
      <c r="AIL149" s="277"/>
      <c r="AIM149" s="277"/>
      <c r="AIN149" s="277"/>
      <c r="AIO149" s="277"/>
      <c r="AIP149" s="277"/>
      <c r="AIQ149" s="277"/>
      <c r="AIR149" s="277"/>
      <c r="AIS149" s="277"/>
      <c r="AIT149" s="277"/>
      <c r="AIU149" s="277"/>
      <c r="AIV149" s="277"/>
      <c r="AIW149" s="277"/>
      <c r="AIX149" s="277"/>
      <c r="AIY149" s="277"/>
      <c r="AIZ149" s="277"/>
      <c r="AJA149" s="277"/>
      <c r="AJB149" s="277"/>
      <c r="AJC149" s="277"/>
      <c r="AJD149" s="277"/>
      <c r="AJE149" s="277"/>
      <c r="AJF149" s="277"/>
      <c r="AJG149" s="277"/>
      <c r="AJH149" s="277"/>
      <c r="AJI149" s="277"/>
      <c r="AJJ149" s="277"/>
      <c r="AJK149" s="277"/>
      <c r="AJL149" s="277"/>
      <c r="AJM149" s="277"/>
      <c r="AJN149" s="277"/>
      <c r="AJO149" s="277"/>
      <c r="AJP149" s="277"/>
      <c r="AJQ149" s="277"/>
      <c r="AJR149" s="277"/>
      <c r="AJS149" s="277"/>
      <c r="AJT149" s="277"/>
      <c r="AJU149" s="277"/>
      <c r="AJV149" s="277"/>
      <c r="AJW149" s="277"/>
      <c r="AJX149" s="277"/>
      <c r="AJY149" s="277"/>
      <c r="AJZ149" s="277"/>
      <c r="AKA149" s="277"/>
      <c r="AKB149" s="277"/>
      <c r="AKC149" s="277"/>
      <c r="AKD149" s="277"/>
      <c r="AKE149" s="277"/>
      <c r="AKF149" s="277"/>
      <c r="AKG149" s="277"/>
      <c r="AKH149" s="277"/>
      <c r="AKI149" s="277"/>
      <c r="AKJ149" s="277"/>
      <c r="AKK149" s="277"/>
      <c r="AKL149" s="277"/>
      <c r="AKM149" s="277"/>
      <c r="AKN149" s="277"/>
      <c r="AKO149" s="277"/>
      <c r="AKP149" s="277"/>
      <c r="AKQ149" s="277"/>
      <c r="AKR149" s="277"/>
      <c r="AKS149" s="277"/>
      <c r="AKT149" s="277"/>
      <c r="AKU149" s="277"/>
      <c r="AKV149" s="277"/>
      <c r="AKW149" s="277"/>
      <c r="AKX149" s="277"/>
      <c r="AKY149" s="277"/>
      <c r="AKZ149" s="277"/>
      <c r="ALA149" s="277"/>
      <c r="ALB149" s="277"/>
      <c r="ALC149" s="277"/>
      <c r="ALD149" s="277"/>
      <c r="ALE149" s="277"/>
      <c r="ALF149" s="277"/>
      <c r="ALG149" s="277"/>
      <c r="ALH149" s="277"/>
      <c r="ALI149" s="277"/>
      <c r="ALJ149" s="277"/>
      <c r="ALK149" s="277"/>
      <c r="ALL149" s="277"/>
      <c r="ALM149" s="277"/>
      <c r="ALN149" s="277"/>
      <c r="ALO149" s="277"/>
      <c r="ALP149" s="277"/>
      <c r="ALQ149" s="277"/>
      <c r="ALR149" s="277"/>
      <c r="ALS149" s="277"/>
      <c r="ALT149" s="277"/>
      <c r="ALU149" s="277"/>
      <c r="ALV149" s="277"/>
      <c r="ALW149" s="277"/>
      <c r="ALX149" s="277"/>
      <c r="ALY149" s="277"/>
      <c r="ALZ149" s="277"/>
      <c r="AMA149" s="277"/>
      <c r="AMB149" s="277"/>
      <c r="AMC149" s="277"/>
      <c r="AMD149" s="277"/>
      <c r="AME149" s="277"/>
      <c r="AMF149" s="277"/>
      <c r="AMG149" s="277"/>
      <c r="AMH149" s="277"/>
      <c r="AMI149" s="277"/>
    </row>
    <row r="150" spans="1:1023">
      <c r="A150" s="133">
        <v>376</v>
      </c>
      <c r="B150" s="273" t="s">
        <v>32</v>
      </c>
      <c r="C150" s="133">
        <v>200</v>
      </c>
      <c r="D150" s="278"/>
      <c r="E150" s="278"/>
      <c r="F150" s="134">
        <v>11.09</v>
      </c>
      <c r="G150" s="134">
        <v>44.34</v>
      </c>
    </row>
    <row r="151" spans="1:1023">
      <c r="A151" s="133"/>
      <c r="B151" s="22" t="s">
        <v>22</v>
      </c>
      <c r="C151" s="21">
        <v>60</v>
      </c>
      <c r="D151" s="23">
        <v>4.74</v>
      </c>
      <c r="E151" s="24">
        <v>0.6</v>
      </c>
      <c r="F151" s="23">
        <v>28.98</v>
      </c>
      <c r="G151" s="21">
        <v>141</v>
      </c>
    </row>
    <row r="152" spans="1:1023">
      <c r="A152" s="426" t="s">
        <v>223</v>
      </c>
      <c r="B152" s="426"/>
      <c r="C152" s="264">
        <f>SUM(C147:C151)</f>
        <v>640</v>
      </c>
      <c r="D152" s="265">
        <f>SUM(D147:D151)</f>
        <v>27.380000000000003</v>
      </c>
      <c r="E152" s="265">
        <f>SUM(E147:E151)</f>
        <v>25.7</v>
      </c>
      <c r="F152" s="265">
        <f>SUM(F147:F151)</f>
        <v>85.34</v>
      </c>
      <c r="G152" s="265">
        <f>SUM(G147:G151)</f>
        <v>684</v>
      </c>
    </row>
    <row r="153" spans="1:1023">
      <c r="A153" s="262" t="s">
        <v>224</v>
      </c>
      <c r="B153" s="262"/>
      <c r="C153" s="262"/>
      <c r="D153" s="262"/>
      <c r="E153" s="262"/>
      <c r="F153" s="262"/>
      <c r="G153" s="262"/>
    </row>
    <row r="154" spans="1:1023">
      <c r="A154" s="133">
        <v>376.03</v>
      </c>
      <c r="B154" s="273" t="s">
        <v>233</v>
      </c>
      <c r="C154" s="133">
        <v>200</v>
      </c>
      <c r="D154" s="144">
        <v>5.8</v>
      </c>
      <c r="E154" s="133">
        <v>5</v>
      </c>
      <c r="F154" s="133">
        <v>8</v>
      </c>
      <c r="G154" s="133">
        <v>106</v>
      </c>
    </row>
    <row r="155" spans="1:1023">
      <c r="A155" s="426" t="s">
        <v>226</v>
      </c>
      <c r="B155" s="426"/>
      <c r="C155" s="264">
        <v>200</v>
      </c>
      <c r="D155" s="134">
        <v>5.8</v>
      </c>
      <c r="E155" s="134">
        <v>5</v>
      </c>
      <c r="F155" s="134">
        <v>8</v>
      </c>
      <c r="G155" s="133">
        <v>106</v>
      </c>
    </row>
    <row r="156" spans="1:1023">
      <c r="A156" s="425" t="s">
        <v>227</v>
      </c>
      <c r="B156" s="425"/>
      <c r="C156" s="266">
        <f>C155+C152+C145+C140+C131</f>
        <v>2795</v>
      </c>
      <c r="D156" s="267">
        <f>D155+D152+D145+D140+D131</f>
        <v>93.49</v>
      </c>
      <c r="E156" s="267">
        <f>E155+E152+E145+E140+E131</f>
        <v>95.240000000000009</v>
      </c>
      <c r="F156" s="267">
        <f>F155+F152+F145+F140+F131</f>
        <v>384.02</v>
      </c>
      <c r="G156" s="267">
        <f>G155+G152+G145+G140+G131</f>
        <v>2785.94</v>
      </c>
    </row>
    <row r="157" spans="1:1023">
      <c r="A157" s="239"/>
      <c r="B157" s="240"/>
      <c r="C157" s="240"/>
      <c r="D157" s="240"/>
      <c r="E157" s="240"/>
      <c r="F157" s="240"/>
      <c r="G157" s="240"/>
    </row>
    <row r="158" spans="1:1023">
      <c r="A158" s="241"/>
      <c r="B158" s="241"/>
      <c r="C158" s="241"/>
      <c r="D158" s="241"/>
      <c r="E158" s="241"/>
      <c r="F158" s="241"/>
      <c r="G158" s="241"/>
    </row>
    <row r="159" spans="1:1023">
      <c r="A159" s="242" t="s">
        <v>209</v>
      </c>
      <c r="B159" s="243" t="s">
        <v>241</v>
      </c>
      <c r="C159" s="243"/>
      <c r="D159" s="243"/>
      <c r="E159" s="406"/>
      <c r="F159" s="406"/>
      <c r="G159" s="406"/>
    </row>
    <row r="160" spans="1:1023">
      <c r="A160" s="242" t="s">
        <v>211</v>
      </c>
      <c r="B160" s="427">
        <v>1</v>
      </c>
      <c r="C160" s="427"/>
      <c r="D160" s="427"/>
      <c r="E160" s="244"/>
      <c r="F160" s="240"/>
      <c r="G160" s="240"/>
    </row>
    <row r="161" spans="1:7" ht="15.6" customHeight="1">
      <c r="A161" s="428" t="s">
        <v>6</v>
      </c>
      <c r="B161" s="424" t="s">
        <v>7</v>
      </c>
      <c r="C161" s="424" t="s">
        <v>8</v>
      </c>
      <c r="D161" s="424" t="s">
        <v>10</v>
      </c>
      <c r="E161" s="424"/>
      <c r="F161" s="424"/>
      <c r="G161" s="424" t="s">
        <v>11</v>
      </c>
    </row>
    <row r="162" spans="1:7">
      <c r="A162" s="428"/>
      <c r="B162" s="424"/>
      <c r="C162" s="424"/>
      <c r="D162" s="245" t="s">
        <v>12</v>
      </c>
      <c r="E162" s="245" t="s">
        <v>13</v>
      </c>
      <c r="F162" s="245" t="s">
        <v>14</v>
      </c>
      <c r="G162" s="424"/>
    </row>
    <row r="163" spans="1:7">
      <c r="A163" s="246">
        <v>1</v>
      </c>
      <c r="B163" s="246">
        <v>2</v>
      </c>
      <c r="C163" s="246">
        <v>3</v>
      </c>
      <c r="D163" s="246">
        <v>4</v>
      </c>
      <c r="E163" s="246">
        <v>5</v>
      </c>
      <c r="F163" s="246">
        <v>6</v>
      </c>
      <c r="G163" s="246">
        <v>7</v>
      </c>
    </row>
    <row r="164" spans="1:7">
      <c r="A164" s="247" t="s">
        <v>212</v>
      </c>
      <c r="B164" s="247"/>
      <c r="C164" s="247"/>
      <c r="D164" s="247"/>
      <c r="E164" s="247"/>
      <c r="F164" s="247"/>
      <c r="G164" s="247"/>
    </row>
    <row r="165" spans="1:7">
      <c r="A165" s="21">
        <v>15</v>
      </c>
      <c r="B165" s="22" t="s">
        <v>36</v>
      </c>
      <c r="C165" s="21">
        <v>15</v>
      </c>
      <c r="D165" s="24">
        <v>3.9</v>
      </c>
      <c r="E165" s="23">
        <v>3.92</v>
      </c>
      <c r="F165" s="271"/>
      <c r="G165" s="24">
        <v>51.6</v>
      </c>
    </row>
    <row r="166" spans="1:7">
      <c r="A166" s="21">
        <v>16</v>
      </c>
      <c r="B166" s="22" t="s">
        <v>75</v>
      </c>
      <c r="C166" s="21">
        <v>15</v>
      </c>
      <c r="D166" s="23">
        <v>1.94</v>
      </c>
      <c r="E166" s="23">
        <v>3.27</v>
      </c>
      <c r="F166" s="23">
        <v>0.28999999999999998</v>
      </c>
      <c r="G166" s="24">
        <v>38.4</v>
      </c>
    </row>
    <row r="167" spans="1:7">
      <c r="A167" s="256">
        <v>175.02</v>
      </c>
      <c r="B167" s="258" t="s">
        <v>64</v>
      </c>
      <c r="C167" s="256">
        <v>250</v>
      </c>
      <c r="D167" s="259">
        <v>6.15</v>
      </c>
      <c r="E167" s="259">
        <v>6.57</v>
      </c>
      <c r="F167" s="259">
        <v>38.82</v>
      </c>
      <c r="G167" s="259">
        <v>239.65</v>
      </c>
    </row>
    <row r="168" spans="1:7">
      <c r="A168" s="21">
        <v>378</v>
      </c>
      <c r="B168" s="22" t="s">
        <v>222</v>
      </c>
      <c r="C168" s="21">
        <v>200</v>
      </c>
      <c r="D168" s="23">
        <v>1.61</v>
      </c>
      <c r="E168" s="23">
        <v>1.39</v>
      </c>
      <c r="F168" s="23">
        <v>13.76</v>
      </c>
      <c r="G168" s="23">
        <v>74.34</v>
      </c>
    </row>
    <row r="169" spans="1:7">
      <c r="A169" s="21"/>
      <c r="B169" s="249" t="s">
        <v>22</v>
      </c>
      <c r="C169" s="248">
        <v>60</v>
      </c>
      <c r="D169" s="250">
        <v>4.74</v>
      </c>
      <c r="E169" s="252">
        <v>0.6</v>
      </c>
      <c r="F169" s="250">
        <v>28.98</v>
      </c>
      <c r="G169" s="248">
        <v>141</v>
      </c>
    </row>
    <row r="170" spans="1:7">
      <c r="A170" s="21">
        <v>338</v>
      </c>
      <c r="B170" s="22" t="s">
        <v>217</v>
      </c>
      <c r="C170" s="21">
        <v>100</v>
      </c>
      <c r="D170" s="24">
        <v>0.4</v>
      </c>
      <c r="E170" s="24">
        <v>0.3</v>
      </c>
      <c r="F170" s="24">
        <v>10.3</v>
      </c>
      <c r="G170" s="21">
        <v>47</v>
      </c>
    </row>
    <row r="171" spans="1:7">
      <c r="A171" s="425" t="s">
        <v>25</v>
      </c>
      <c r="B171" s="425"/>
      <c r="C171" s="246">
        <f>SUM(C165:C170)</f>
        <v>640</v>
      </c>
      <c r="D171" s="272">
        <f>SUM(D165:D170)</f>
        <v>18.739999999999998</v>
      </c>
      <c r="E171" s="272">
        <f>SUM(E165:E170)</f>
        <v>16.05</v>
      </c>
      <c r="F171" s="272">
        <f>SUM(F165:F170)</f>
        <v>92.149999999999991</v>
      </c>
      <c r="G171" s="272">
        <f>SUM(G165:G170)</f>
        <v>591.99</v>
      </c>
    </row>
    <row r="172" spans="1:7">
      <c r="A172" s="247" t="s">
        <v>214</v>
      </c>
      <c r="B172" s="247"/>
      <c r="C172" s="247"/>
      <c r="D172" s="247"/>
      <c r="E172" s="247"/>
      <c r="F172" s="247"/>
      <c r="G172" s="247"/>
    </row>
    <row r="173" spans="1:7">
      <c r="A173" s="94">
        <v>55</v>
      </c>
      <c r="B173" s="18" t="s">
        <v>150</v>
      </c>
      <c r="C173" s="133">
        <v>100</v>
      </c>
      <c r="D173" s="134">
        <v>1.26</v>
      </c>
      <c r="E173" s="134">
        <v>8.1</v>
      </c>
      <c r="F173" s="134">
        <v>6.25</v>
      </c>
      <c r="G173" s="134">
        <v>103.67</v>
      </c>
    </row>
    <row r="174" spans="1:7">
      <c r="A174" s="94">
        <v>100</v>
      </c>
      <c r="B174" s="18" t="s">
        <v>196</v>
      </c>
      <c r="C174" s="133">
        <v>250</v>
      </c>
      <c r="D174" s="134">
        <v>2.2799999999999998</v>
      </c>
      <c r="E174" s="134">
        <v>4.28</v>
      </c>
      <c r="F174" s="134">
        <v>10.67</v>
      </c>
      <c r="G174" s="134">
        <v>90.79</v>
      </c>
    </row>
    <row r="175" spans="1:7">
      <c r="A175" s="94">
        <v>232</v>
      </c>
      <c r="B175" s="18" t="s">
        <v>153</v>
      </c>
      <c r="C175" s="133">
        <v>100</v>
      </c>
      <c r="D175" s="134">
        <v>22.52</v>
      </c>
      <c r="E175" s="134">
        <v>7.12</v>
      </c>
      <c r="F175" s="134">
        <v>4.16</v>
      </c>
      <c r="G175" s="134">
        <v>171.32</v>
      </c>
    </row>
    <row r="176" spans="1:7" ht="31.2">
      <c r="A176" s="94">
        <v>128</v>
      </c>
      <c r="B176" s="135" t="s">
        <v>197</v>
      </c>
      <c r="C176" s="136">
        <v>185</v>
      </c>
      <c r="D176" s="137">
        <v>3.89</v>
      </c>
      <c r="E176" s="137">
        <v>8.18</v>
      </c>
      <c r="F176" s="137">
        <v>26.7</v>
      </c>
      <c r="G176" s="137">
        <v>196.54</v>
      </c>
    </row>
    <row r="177" spans="1:7">
      <c r="A177" s="94">
        <v>349</v>
      </c>
      <c r="B177" s="120" t="s">
        <v>136</v>
      </c>
      <c r="C177" s="133">
        <v>200</v>
      </c>
      <c r="D177" s="134">
        <v>0.59</v>
      </c>
      <c r="E177" s="134">
        <v>0.05</v>
      </c>
      <c r="F177" s="134">
        <v>18.579999999999998</v>
      </c>
      <c r="G177" s="134">
        <v>77.94</v>
      </c>
    </row>
    <row r="178" spans="1:7">
      <c r="A178" s="21"/>
      <c r="B178" s="258" t="s">
        <v>22</v>
      </c>
      <c r="C178" s="256">
        <v>60</v>
      </c>
      <c r="D178" s="259">
        <v>4.74</v>
      </c>
      <c r="E178" s="260">
        <v>0.6</v>
      </c>
      <c r="F178" s="259">
        <v>28.98</v>
      </c>
      <c r="G178" s="256">
        <v>141</v>
      </c>
    </row>
    <row r="179" spans="1:7">
      <c r="A179" s="21"/>
      <c r="B179" s="258" t="s">
        <v>127</v>
      </c>
      <c r="C179" s="256">
        <v>60</v>
      </c>
      <c r="D179" s="259">
        <v>3.96</v>
      </c>
      <c r="E179" s="259">
        <v>0.72</v>
      </c>
      <c r="F179" s="259">
        <v>23.79</v>
      </c>
      <c r="G179" s="260">
        <v>118.8</v>
      </c>
    </row>
    <row r="180" spans="1:7">
      <c r="A180" s="425" t="s">
        <v>128</v>
      </c>
      <c r="B180" s="425"/>
      <c r="C180" s="246">
        <f>SUM(C173:C179)</f>
        <v>955</v>
      </c>
      <c r="D180" s="23">
        <f>SUM(D173:D179)</f>
        <v>39.24</v>
      </c>
      <c r="E180" s="23">
        <f>SUM(E173:E179)</f>
        <v>29.05</v>
      </c>
      <c r="F180" s="23">
        <f>SUM(F173:F179)</f>
        <v>119.13</v>
      </c>
      <c r="G180" s="23">
        <f>SUM(G173:G179)</f>
        <v>900.06</v>
      </c>
    </row>
    <row r="181" spans="1:7">
      <c r="A181" s="247" t="s">
        <v>215</v>
      </c>
      <c r="B181" s="247"/>
      <c r="C181" s="247"/>
      <c r="D181" s="247"/>
      <c r="E181" s="247"/>
      <c r="F181" s="247"/>
      <c r="G181" s="247"/>
    </row>
    <row r="182" spans="1:7">
      <c r="A182" s="21">
        <v>446</v>
      </c>
      <c r="B182" s="22" t="s">
        <v>243</v>
      </c>
      <c r="C182" s="21">
        <v>75</v>
      </c>
      <c r="D182" s="23">
        <v>6.78</v>
      </c>
      <c r="E182" s="23">
        <v>13.52</v>
      </c>
      <c r="F182" s="24">
        <v>27.5</v>
      </c>
      <c r="G182" s="23">
        <v>259.74</v>
      </c>
    </row>
    <row r="183" spans="1:7">
      <c r="A183" s="21">
        <v>376</v>
      </c>
      <c r="B183" s="22" t="s">
        <v>32</v>
      </c>
      <c r="C183" s="21">
        <v>200</v>
      </c>
      <c r="D183" s="271"/>
      <c r="E183" s="271"/>
      <c r="F183" s="23">
        <v>11.09</v>
      </c>
      <c r="G183" s="23">
        <v>44.34</v>
      </c>
    </row>
    <row r="184" spans="1:7">
      <c r="A184" s="21">
        <v>338</v>
      </c>
      <c r="B184" s="22" t="s">
        <v>230</v>
      </c>
      <c r="C184" s="21">
        <v>100</v>
      </c>
      <c r="D184" s="24">
        <v>0.4</v>
      </c>
      <c r="E184" s="24">
        <v>0.4</v>
      </c>
      <c r="F184" s="24">
        <v>9.8000000000000007</v>
      </c>
      <c r="G184" s="21">
        <v>47</v>
      </c>
    </row>
    <row r="185" spans="1:7">
      <c r="A185" s="425" t="s">
        <v>218</v>
      </c>
      <c r="B185" s="425"/>
      <c r="C185" s="246">
        <v>375</v>
      </c>
      <c r="D185" s="23">
        <v>7.18</v>
      </c>
      <c r="E185" s="23">
        <v>13.92</v>
      </c>
      <c r="F185" s="23">
        <v>48.39</v>
      </c>
      <c r="G185" s="23">
        <v>351.08</v>
      </c>
    </row>
    <row r="186" spans="1:7">
      <c r="A186" s="262" t="s">
        <v>219</v>
      </c>
      <c r="B186" s="262"/>
      <c r="C186" s="262"/>
      <c r="D186" s="262"/>
      <c r="E186" s="262"/>
      <c r="F186" s="262"/>
      <c r="G186" s="262"/>
    </row>
    <row r="187" spans="1:7">
      <c r="A187" s="133">
        <v>49</v>
      </c>
      <c r="B187" s="25" t="s">
        <v>174</v>
      </c>
      <c r="C187" s="19">
        <v>100</v>
      </c>
      <c r="D187" s="17">
        <v>2.1</v>
      </c>
      <c r="E187" s="17">
        <v>5.13</v>
      </c>
      <c r="F187" s="17">
        <v>7.43</v>
      </c>
      <c r="G187" s="17">
        <v>84.29</v>
      </c>
    </row>
    <row r="188" spans="1:7">
      <c r="A188" s="133">
        <v>211</v>
      </c>
      <c r="B188" s="269" t="s">
        <v>235</v>
      </c>
      <c r="C188" s="21">
        <v>250</v>
      </c>
      <c r="D188" s="23">
        <v>23.01</v>
      </c>
      <c r="E188" s="23">
        <v>20.350000000000001</v>
      </c>
      <c r="F188" s="23">
        <v>4.78</v>
      </c>
      <c r="G188" s="23">
        <v>295.83</v>
      </c>
    </row>
    <row r="189" spans="1:7">
      <c r="A189" s="133">
        <v>378</v>
      </c>
      <c r="B189" s="273" t="s">
        <v>222</v>
      </c>
      <c r="C189" s="133">
        <v>200</v>
      </c>
      <c r="D189" s="134">
        <v>1.61</v>
      </c>
      <c r="E189" s="134">
        <v>1.39</v>
      </c>
      <c r="F189" s="134">
        <v>13.76</v>
      </c>
      <c r="G189" s="134">
        <v>74.34</v>
      </c>
    </row>
    <row r="190" spans="1:7">
      <c r="A190" s="133"/>
      <c r="B190" s="249" t="s">
        <v>22</v>
      </c>
      <c r="C190" s="248">
        <v>60</v>
      </c>
      <c r="D190" s="250">
        <v>4.74</v>
      </c>
      <c r="E190" s="252">
        <v>0.6</v>
      </c>
      <c r="F190" s="250">
        <v>28.98</v>
      </c>
      <c r="G190" s="248">
        <v>141</v>
      </c>
    </row>
    <row r="191" spans="1:7">
      <c r="A191" s="426" t="s">
        <v>223</v>
      </c>
      <c r="B191" s="426"/>
      <c r="C191" s="264">
        <f>SUM(C187:C190)</f>
        <v>610</v>
      </c>
      <c r="D191" s="134">
        <f>SUM(D187:D190)</f>
        <v>31.46</v>
      </c>
      <c r="E191" s="134">
        <f>SUM(E187:E190)</f>
        <v>27.470000000000002</v>
      </c>
      <c r="F191" s="134">
        <f>SUM(F187:F190)</f>
        <v>54.95</v>
      </c>
      <c r="G191" s="134">
        <f>SUM(G187:G190)</f>
        <v>595.46</v>
      </c>
    </row>
    <row r="192" spans="1:7">
      <c r="A192" s="262" t="s">
        <v>224</v>
      </c>
      <c r="B192" s="262"/>
      <c r="C192" s="262"/>
      <c r="D192" s="262"/>
      <c r="E192" s="262"/>
      <c r="F192" s="262"/>
      <c r="G192" s="262"/>
    </row>
    <row r="193" spans="1:7">
      <c r="A193" s="133">
        <v>376.02</v>
      </c>
      <c r="B193" s="273" t="s">
        <v>236</v>
      </c>
      <c r="C193" s="133">
        <v>200</v>
      </c>
      <c r="D193" s="144">
        <v>5.8</v>
      </c>
      <c r="E193" s="133">
        <v>5</v>
      </c>
      <c r="F193" s="144">
        <v>9.6</v>
      </c>
      <c r="G193" s="133">
        <v>108</v>
      </c>
    </row>
    <row r="194" spans="1:7">
      <c r="A194" s="426" t="s">
        <v>226</v>
      </c>
      <c r="B194" s="426"/>
      <c r="C194" s="264">
        <v>200</v>
      </c>
      <c r="D194" s="134">
        <v>5.8</v>
      </c>
      <c r="E194" s="134">
        <v>5</v>
      </c>
      <c r="F194" s="134">
        <v>9.6</v>
      </c>
      <c r="G194" s="133">
        <v>108</v>
      </c>
    </row>
    <row r="195" spans="1:7">
      <c r="A195" s="425" t="s">
        <v>227</v>
      </c>
      <c r="B195" s="425"/>
      <c r="C195" s="266">
        <f>C194+C191+C185+C180+C171</f>
        <v>2780</v>
      </c>
      <c r="D195" s="267">
        <f>D194+D191+D185+D180+D171</f>
        <v>102.42</v>
      </c>
      <c r="E195" s="267">
        <f>E194+E191+E185+E180+E171</f>
        <v>91.49</v>
      </c>
      <c r="F195" s="267">
        <f>F194+F191+F185+F180+F171</f>
        <v>324.21999999999997</v>
      </c>
      <c r="G195" s="267">
        <f>G194+G191+G185+G180+G171</f>
        <v>2546.59</v>
      </c>
    </row>
    <row r="196" spans="1:7">
      <c r="A196" s="239"/>
      <c r="B196" s="240"/>
      <c r="C196" s="240"/>
      <c r="D196" s="240"/>
      <c r="E196" s="240"/>
      <c r="F196" s="240"/>
      <c r="G196" s="240"/>
    </row>
    <row r="197" spans="1:7">
      <c r="A197" s="241"/>
      <c r="B197" s="241"/>
      <c r="C197" s="241"/>
      <c r="D197" s="241"/>
      <c r="E197" s="241"/>
      <c r="F197" s="241"/>
      <c r="G197" s="241"/>
    </row>
    <row r="198" spans="1:7">
      <c r="A198" s="242" t="s">
        <v>209</v>
      </c>
      <c r="B198" s="243" t="s">
        <v>244</v>
      </c>
      <c r="C198" s="243"/>
      <c r="D198" s="243"/>
      <c r="E198" s="406"/>
      <c r="F198" s="406"/>
      <c r="G198" s="406"/>
    </row>
    <row r="199" spans="1:7" ht="17.100000000000001" customHeight="1">
      <c r="A199" s="242" t="s">
        <v>211</v>
      </c>
      <c r="B199" s="427">
        <v>1</v>
      </c>
      <c r="C199" s="427"/>
      <c r="D199" s="427"/>
      <c r="E199" s="244"/>
      <c r="F199" s="240"/>
      <c r="G199" s="240"/>
    </row>
    <row r="200" spans="1:7" ht="15.6" customHeight="1">
      <c r="A200" s="428" t="s">
        <v>6</v>
      </c>
      <c r="B200" s="424" t="s">
        <v>7</v>
      </c>
      <c r="C200" s="424" t="s">
        <v>8</v>
      </c>
      <c r="D200" s="424" t="s">
        <v>10</v>
      </c>
      <c r="E200" s="424"/>
      <c r="F200" s="424"/>
      <c r="G200" s="424" t="s">
        <v>11</v>
      </c>
    </row>
    <row r="201" spans="1:7">
      <c r="A201" s="428"/>
      <c r="B201" s="424"/>
      <c r="C201" s="424"/>
      <c r="D201" s="245" t="s">
        <v>12</v>
      </c>
      <c r="E201" s="245" t="s">
        <v>13</v>
      </c>
      <c r="F201" s="245" t="s">
        <v>14</v>
      </c>
      <c r="G201" s="424"/>
    </row>
    <row r="202" spans="1:7">
      <c r="A202" s="246">
        <v>1</v>
      </c>
      <c r="B202" s="246">
        <v>2</v>
      </c>
      <c r="C202" s="246">
        <v>3</v>
      </c>
      <c r="D202" s="246">
        <v>4</v>
      </c>
      <c r="E202" s="246">
        <v>5</v>
      </c>
      <c r="F202" s="246">
        <v>6</v>
      </c>
      <c r="G202" s="246">
        <v>7</v>
      </c>
    </row>
    <row r="203" spans="1:7">
      <c r="A203" s="247" t="s">
        <v>212</v>
      </c>
      <c r="B203" s="247"/>
      <c r="C203" s="247"/>
      <c r="D203" s="247"/>
      <c r="E203" s="247"/>
      <c r="F203" s="247"/>
      <c r="G203" s="247"/>
    </row>
    <row r="204" spans="1:7">
      <c r="A204" s="21">
        <v>488</v>
      </c>
      <c r="B204" s="258" t="s">
        <v>50</v>
      </c>
      <c r="C204" s="256">
        <v>200</v>
      </c>
      <c r="D204" s="259">
        <v>24.72</v>
      </c>
      <c r="E204" s="259">
        <v>27.17</v>
      </c>
      <c r="F204" s="260">
        <v>4.4000000000000004</v>
      </c>
      <c r="G204" s="259">
        <v>363.13</v>
      </c>
    </row>
    <row r="205" spans="1:7">
      <c r="A205" s="21">
        <v>71</v>
      </c>
      <c r="B205" s="258" t="s">
        <v>52</v>
      </c>
      <c r="C205" s="256">
        <v>50</v>
      </c>
      <c r="D205" s="260">
        <v>1.55</v>
      </c>
      <c r="E205" s="260">
        <v>0.1</v>
      </c>
      <c r="F205" s="260">
        <v>3.25</v>
      </c>
      <c r="G205" s="256">
        <v>20</v>
      </c>
    </row>
    <row r="206" spans="1:7">
      <c r="A206" s="21">
        <v>379</v>
      </c>
      <c r="B206" s="22" t="s">
        <v>54</v>
      </c>
      <c r="C206" s="21">
        <v>200</v>
      </c>
      <c r="D206" s="23">
        <v>3.23</v>
      </c>
      <c r="E206" s="23">
        <v>2.5099999999999998</v>
      </c>
      <c r="F206" s="23">
        <v>20.67</v>
      </c>
      <c r="G206" s="23">
        <v>118.89</v>
      </c>
    </row>
    <row r="207" spans="1:7">
      <c r="A207" s="21"/>
      <c r="B207" s="249" t="s">
        <v>22</v>
      </c>
      <c r="C207" s="248">
        <v>60</v>
      </c>
      <c r="D207" s="250">
        <v>4.74</v>
      </c>
      <c r="E207" s="252">
        <v>0.6</v>
      </c>
      <c r="F207" s="250">
        <v>28.98</v>
      </c>
      <c r="G207" s="248">
        <v>141</v>
      </c>
    </row>
    <row r="208" spans="1:7">
      <c r="A208" s="21">
        <v>338</v>
      </c>
      <c r="B208" s="22" t="s">
        <v>242</v>
      </c>
      <c r="C208" s="21">
        <v>100</v>
      </c>
      <c r="D208" s="24">
        <v>1.5</v>
      </c>
      <c r="E208" s="24">
        <v>0.5</v>
      </c>
      <c r="F208" s="21">
        <v>21</v>
      </c>
      <c r="G208" s="21">
        <v>96</v>
      </c>
    </row>
    <row r="209" spans="1:7">
      <c r="A209" s="425" t="s">
        <v>25</v>
      </c>
      <c r="B209" s="425"/>
      <c r="C209" s="246">
        <f>SUM(C204:C208)</f>
        <v>610</v>
      </c>
      <c r="D209" s="272">
        <f>SUM(D204:D208)</f>
        <v>35.74</v>
      </c>
      <c r="E209" s="272">
        <f>SUM(E204:E208)</f>
        <v>30.880000000000003</v>
      </c>
      <c r="F209" s="272">
        <f>SUM(F204:F208)</f>
        <v>78.3</v>
      </c>
      <c r="G209" s="272">
        <f>SUM(G204:G208)</f>
        <v>739.02</v>
      </c>
    </row>
    <row r="210" spans="1:7">
      <c r="A210" s="247" t="s">
        <v>214</v>
      </c>
      <c r="B210" s="247"/>
      <c r="C210" s="247"/>
      <c r="D210" s="247"/>
      <c r="E210" s="247"/>
      <c r="F210" s="247"/>
      <c r="G210" s="247"/>
    </row>
    <row r="211" spans="1:7">
      <c r="A211" s="21">
        <v>99</v>
      </c>
      <c r="B211" s="120" t="s">
        <v>138</v>
      </c>
      <c r="C211" s="37">
        <v>100</v>
      </c>
      <c r="D211" s="39">
        <v>1.84</v>
      </c>
      <c r="E211" s="38">
        <v>8.26</v>
      </c>
      <c r="F211" s="38">
        <v>12.82</v>
      </c>
      <c r="G211" s="38">
        <v>133.30000000000001</v>
      </c>
    </row>
    <row r="212" spans="1:7" ht="31.2">
      <c r="A212" s="21">
        <v>88</v>
      </c>
      <c r="B212" s="22" t="s">
        <v>161</v>
      </c>
      <c r="C212" s="21">
        <v>205</v>
      </c>
      <c r="D212" s="23">
        <v>2.0099999999999998</v>
      </c>
      <c r="E212" s="23">
        <v>4.01</v>
      </c>
      <c r="F212" s="23">
        <v>9.48</v>
      </c>
      <c r="G212" s="24">
        <v>82.6</v>
      </c>
    </row>
    <row r="213" spans="1:7">
      <c r="A213" s="21">
        <v>291</v>
      </c>
      <c r="B213" s="249" t="s">
        <v>231</v>
      </c>
      <c r="C213" s="248">
        <v>240</v>
      </c>
      <c r="D213" s="250">
        <v>28.86</v>
      </c>
      <c r="E213" s="250">
        <v>24.81</v>
      </c>
      <c r="F213" s="250">
        <v>40.69</v>
      </c>
      <c r="G213" s="252">
        <v>502.5</v>
      </c>
    </row>
    <row r="214" spans="1:7">
      <c r="A214" s="21">
        <v>342</v>
      </c>
      <c r="B214" s="22" t="s">
        <v>126</v>
      </c>
      <c r="C214" s="21">
        <v>200</v>
      </c>
      <c r="D214" s="23">
        <v>0.16</v>
      </c>
      <c r="E214" s="23">
        <v>0.16</v>
      </c>
      <c r="F214" s="24">
        <v>14.9</v>
      </c>
      <c r="G214" s="23">
        <v>62.69</v>
      </c>
    </row>
    <row r="215" spans="1:7">
      <c r="A215" s="21"/>
      <c r="B215" s="258" t="s">
        <v>22</v>
      </c>
      <c r="C215" s="256">
        <v>60</v>
      </c>
      <c r="D215" s="259">
        <v>4.74</v>
      </c>
      <c r="E215" s="260">
        <v>0.6</v>
      </c>
      <c r="F215" s="259">
        <v>28.98</v>
      </c>
      <c r="G215" s="256">
        <v>141</v>
      </c>
    </row>
    <row r="216" spans="1:7">
      <c r="A216" s="21"/>
      <c r="B216" s="258" t="s">
        <v>127</v>
      </c>
      <c r="C216" s="256">
        <v>60</v>
      </c>
      <c r="D216" s="259">
        <v>3.96</v>
      </c>
      <c r="E216" s="259">
        <v>0.72</v>
      </c>
      <c r="F216" s="259">
        <v>23.79</v>
      </c>
      <c r="G216" s="260">
        <v>118.8</v>
      </c>
    </row>
    <row r="217" spans="1:7">
      <c r="A217" s="425" t="s">
        <v>128</v>
      </c>
      <c r="B217" s="425"/>
      <c r="C217" s="246">
        <f>SUM(C211:C216)</f>
        <v>865</v>
      </c>
      <c r="D217" s="272">
        <f>SUM(D211:D216)</f>
        <v>41.57</v>
      </c>
      <c r="E217" s="272">
        <f>SUM(E211:E216)</f>
        <v>38.559999999999995</v>
      </c>
      <c r="F217" s="272">
        <f>SUM(F211:F216)</f>
        <v>130.66</v>
      </c>
      <c r="G217" s="246">
        <f>SUM(G211:G216)</f>
        <v>1040.8899999999999</v>
      </c>
    </row>
    <row r="218" spans="1:7">
      <c r="A218" s="247" t="s">
        <v>215</v>
      </c>
      <c r="B218" s="247"/>
      <c r="C218" s="247"/>
      <c r="D218" s="247"/>
      <c r="E218" s="247"/>
      <c r="F218" s="247"/>
      <c r="G218" s="247"/>
    </row>
    <row r="219" spans="1:7">
      <c r="A219" s="21">
        <v>406</v>
      </c>
      <c r="B219" s="269" t="s">
        <v>246</v>
      </c>
      <c r="C219" s="21">
        <v>75</v>
      </c>
      <c r="D219" s="23">
        <v>11.93</v>
      </c>
      <c r="E219" s="23">
        <v>8.75</v>
      </c>
      <c r="F219" s="23">
        <v>29.52</v>
      </c>
      <c r="G219" s="23">
        <v>244.35</v>
      </c>
    </row>
    <row r="220" spans="1:7">
      <c r="A220" s="21">
        <v>376</v>
      </c>
      <c r="B220" s="22" t="s">
        <v>32</v>
      </c>
      <c r="C220" s="21">
        <v>200</v>
      </c>
      <c r="D220" s="271"/>
      <c r="E220" s="271"/>
      <c r="F220" s="23">
        <v>11.09</v>
      </c>
      <c r="G220" s="23">
        <v>44.34</v>
      </c>
    </row>
    <row r="221" spans="1:7">
      <c r="A221" s="21">
        <v>338</v>
      </c>
      <c r="B221" s="22" t="s">
        <v>230</v>
      </c>
      <c r="C221" s="21">
        <v>100</v>
      </c>
      <c r="D221" s="24">
        <v>0.4</v>
      </c>
      <c r="E221" s="24">
        <v>0.4</v>
      </c>
      <c r="F221" s="24">
        <v>9.8000000000000007</v>
      </c>
      <c r="G221" s="21">
        <v>47</v>
      </c>
    </row>
    <row r="222" spans="1:7">
      <c r="A222" s="425" t="s">
        <v>218</v>
      </c>
      <c r="B222" s="425"/>
      <c r="C222" s="246">
        <v>375</v>
      </c>
      <c r="D222" s="23">
        <v>12.33</v>
      </c>
      <c r="E222" s="23">
        <v>9.15</v>
      </c>
      <c r="F222" s="23">
        <v>50.41</v>
      </c>
      <c r="G222" s="23">
        <v>335.69</v>
      </c>
    </row>
    <row r="223" spans="1:7">
      <c r="A223" s="262" t="s">
        <v>219</v>
      </c>
      <c r="B223" s="262"/>
      <c r="C223" s="262"/>
      <c r="D223" s="262"/>
      <c r="E223" s="262"/>
      <c r="F223" s="262"/>
      <c r="G223" s="262"/>
    </row>
    <row r="224" spans="1:7">
      <c r="A224" s="175">
        <v>50</v>
      </c>
      <c r="B224" s="176" t="s">
        <v>180</v>
      </c>
      <c r="C224" s="175">
        <v>100</v>
      </c>
      <c r="D224" s="178">
        <v>5.05</v>
      </c>
      <c r="E224" s="177">
        <v>12</v>
      </c>
      <c r="F224" s="177">
        <v>6.76</v>
      </c>
      <c r="G224" s="177">
        <v>155.24</v>
      </c>
    </row>
    <row r="225" spans="1:7">
      <c r="A225" s="133">
        <v>234</v>
      </c>
      <c r="B225" s="22" t="s">
        <v>285</v>
      </c>
      <c r="C225" s="21">
        <v>130</v>
      </c>
      <c r="D225" s="24">
        <v>14.56</v>
      </c>
      <c r="E225" s="23">
        <v>6.77</v>
      </c>
      <c r="F225" s="23">
        <v>14.11</v>
      </c>
      <c r="G225" s="23">
        <v>173.24</v>
      </c>
    </row>
    <row r="226" spans="1:7">
      <c r="A226" s="133">
        <v>202</v>
      </c>
      <c r="B226" s="22" t="s">
        <v>19</v>
      </c>
      <c r="C226" s="21">
        <v>180</v>
      </c>
      <c r="D226" s="23">
        <v>7.92</v>
      </c>
      <c r="E226" s="23">
        <v>0.94</v>
      </c>
      <c r="F226" s="23">
        <v>50.76</v>
      </c>
      <c r="G226" s="23">
        <v>243.36</v>
      </c>
    </row>
    <row r="227" spans="1:7">
      <c r="A227" s="133">
        <v>376.01</v>
      </c>
      <c r="B227" s="273" t="s">
        <v>232</v>
      </c>
      <c r="C227" s="133">
        <v>200</v>
      </c>
      <c r="D227" s="144">
        <v>0.2</v>
      </c>
      <c r="E227" s="134">
        <v>0.02</v>
      </c>
      <c r="F227" s="134">
        <v>11.05</v>
      </c>
      <c r="G227" s="134">
        <v>45.41</v>
      </c>
    </row>
    <row r="228" spans="1:7">
      <c r="A228" s="133"/>
      <c r="B228" s="249" t="s">
        <v>22</v>
      </c>
      <c r="C228" s="248">
        <v>60</v>
      </c>
      <c r="D228" s="250">
        <v>4.74</v>
      </c>
      <c r="E228" s="252">
        <v>0.6</v>
      </c>
      <c r="F228" s="250">
        <v>28.98</v>
      </c>
      <c r="G228" s="248">
        <v>141</v>
      </c>
    </row>
    <row r="229" spans="1:7">
      <c r="A229" s="426" t="s">
        <v>223</v>
      </c>
      <c r="B229" s="426"/>
      <c r="C229" s="264">
        <f>SUM(C224:C228)</f>
        <v>670</v>
      </c>
      <c r="D229" s="265">
        <f>SUM(D224:D228)</f>
        <v>32.47</v>
      </c>
      <c r="E229" s="265">
        <f>SUM(E224:E228)</f>
        <v>20.330000000000002</v>
      </c>
      <c r="F229" s="265">
        <f>SUM(F224:F228)</f>
        <v>111.66</v>
      </c>
      <c r="G229" s="265">
        <f>SUM(G224:G228)</f>
        <v>758.25</v>
      </c>
    </row>
    <row r="230" spans="1:7">
      <c r="A230" s="262" t="s">
        <v>224</v>
      </c>
      <c r="B230" s="262"/>
      <c r="C230" s="262"/>
      <c r="D230" s="262"/>
      <c r="E230" s="262"/>
      <c r="F230" s="262"/>
      <c r="G230" s="262"/>
    </row>
    <row r="231" spans="1:7">
      <c r="A231" s="133">
        <v>376.03</v>
      </c>
      <c r="B231" s="273" t="s">
        <v>233</v>
      </c>
      <c r="C231" s="133">
        <v>200</v>
      </c>
      <c r="D231" s="144">
        <v>5.8</v>
      </c>
      <c r="E231" s="133">
        <v>5</v>
      </c>
      <c r="F231" s="133">
        <v>8</v>
      </c>
      <c r="G231" s="133">
        <v>106</v>
      </c>
    </row>
    <row r="232" spans="1:7">
      <c r="A232" s="426" t="s">
        <v>226</v>
      </c>
      <c r="B232" s="426"/>
      <c r="C232" s="264">
        <v>200</v>
      </c>
      <c r="D232" s="134">
        <v>5.8</v>
      </c>
      <c r="E232" s="134">
        <v>5</v>
      </c>
      <c r="F232" s="134">
        <v>8</v>
      </c>
      <c r="G232" s="133">
        <v>106</v>
      </c>
    </row>
    <row r="233" spans="1:7">
      <c r="A233" s="425" t="s">
        <v>227</v>
      </c>
      <c r="B233" s="425"/>
      <c r="C233" s="266">
        <f>C232+C229+C222+C217+C209</f>
        <v>2720</v>
      </c>
      <c r="D233" s="267">
        <f>D232+D229+D222+D217+D209</f>
        <v>127.91</v>
      </c>
      <c r="E233" s="267">
        <f>E232+E229+E222+E217+E209</f>
        <v>103.91999999999999</v>
      </c>
      <c r="F233" s="267">
        <f>F232+F229+F222+F217+F209</f>
        <v>379.03000000000003</v>
      </c>
      <c r="G233" s="267">
        <f>G232+G229+G222+G217+G209</f>
        <v>2979.85</v>
      </c>
    </row>
    <row r="234" spans="1:7">
      <c r="A234" s="239"/>
      <c r="B234" s="240"/>
      <c r="C234" s="240"/>
      <c r="D234" s="240"/>
      <c r="E234" s="240"/>
      <c r="F234" s="240"/>
      <c r="G234" s="240"/>
    </row>
    <row r="235" spans="1:7">
      <c r="A235" s="241"/>
      <c r="B235" s="241"/>
      <c r="C235" s="241"/>
      <c r="D235" s="241"/>
      <c r="E235" s="241"/>
      <c r="F235" s="241"/>
      <c r="G235" s="241"/>
    </row>
    <row r="236" spans="1:7">
      <c r="A236" s="242" t="s">
        <v>209</v>
      </c>
      <c r="B236" s="243" t="s">
        <v>248</v>
      </c>
      <c r="C236" s="243"/>
      <c r="D236" s="243"/>
      <c r="E236" s="406"/>
      <c r="F236" s="406"/>
      <c r="G236" s="406"/>
    </row>
    <row r="237" spans="1:7">
      <c r="A237" s="242" t="s">
        <v>211</v>
      </c>
      <c r="B237" s="427">
        <v>1</v>
      </c>
      <c r="C237" s="427"/>
      <c r="D237" s="427"/>
      <c r="E237" s="244"/>
      <c r="F237" s="240"/>
      <c r="G237" s="240"/>
    </row>
    <row r="238" spans="1:7" ht="15.6" customHeight="1">
      <c r="A238" s="428" t="s">
        <v>6</v>
      </c>
      <c r="B238" s="424" t="s">
        <v>7</v>
      </c>
      <c r="C238" s="424" t="s">
        <v>8</v>
      </c>
      <c r="D238" s="424" t="s">
        <v>10</v>
      </c>
      <c r="E238" s="424"/>
      <c r="F238" s="424"/>
      <c r="G238" s="424" t="s">
        <v>11</v>
      </c>
    </row>
    <row r="239" spans="1:7" ht="26.4" customHeight="1">
      <c r="A239" s="428"/>
      <c r="B239" s="424"/>
      <c r="C239" s="424"/>
      <c r="D239" s="245" t="s">
        <v>12</v>
      </c>
      <c r="E239" s="245" t="s">
        <v>13</v>
      </c>
      <c r="F239" s="245" t="s">
        <v>14</v>
      </c>
      <c r="G239" s="424"/>
    </row>
    <row r="240" spans="1:7">
      <c r="A240" s="246">
        <v>1</v>
      </c>
      <c r="B240" s="246">
        <v>2</v>
      </c>
      <c r="C240" s="246">
        <v>3</v>
      </c>
      <c r="D240" s="246">
        <v>4</v>
      </c>
      <c r="E240" s="246">
        <v>5</v>
      </c>
      <c r="F240" s="246">
        <v>6</v>
      </c>
      <c r="G240" s="246">
        <v>7</v>
      </c>
    </row>
    <row r="241" spans="1:7">
      <c r="A241" s="247" t="s">
        <v>212</v>
      </c>
      <c r="B241" s="247"/>
      <c r="C241" s="247"/>
      <c r="D241" s="247"/>
      <c r="E241" s="247"/>
      <c r="F241" s="247"/>
      <c r="G241" s="247"/>
    </row>
    <row r="242" spans="1:7">
      <c r="A242" s="21">
        <v>14</v>
      </c>
      <c r="B242" s="22" t="s">
        <v>28</v>
      </c>
      <c r="C242" s="21">
        <v>10</v>
      </c>
      <c r="D242" s="23">
        <v>0.08</v>
      </c>
      <c r="E242" s="23">
        <v>7.25</v>
      </c>
      <c r="F242" s="23">
        <v>0.13</v>
      </c>
      <c r="G242" s="23">
        <v>66.09</v>
      </c>
    </row>
    <row r="243" spans="1:7">
      <c r="A243" s="21">
        <v>209</v>
      </c>
      <c r="B243" s="22" t="s">
        <v>249</v>
      </c>
      <c r="C243" s="21">
        <v>40</v>
      </c>
      <c r="D243" s="23">
        <v>5.08</v>
      </c>
      <c r="E243" s="24">
        <v>4.5999999999999996</v>
      </c>
      <c r="F243" s="23">
        <v>0.28000000000000003</v>
      </c>
      <c r="G243" s="24">
        <v>62.8</v>
      </c>
    </row>
    <row r="244" spans="1:7">
      <c r="A244" s="21">
        <v>174</v>
      </c>
      <c r="B244" s="258" t="s">
        <v>82</v>
      </c>
      <c r="C244" s="256">
        <v>250</v>
      </c>
      <c r="D244" s="259">
        <v>6.08</v>
      </c>
      <c r="E244" s="259">
        <v>7.79</v>
      </c>
      <c r="F244" s="259">
        <v>44.82</v>
      </c>
      <c r="G244" s="259">
        <v>274.38</v>
      </c>
    </row>
    <row r="245" spans="1:7">
      <c r="A245" s="21">
        <v>382</v>
      </c>
      <c r="B245" s="22" t="s">
        <v>40</v>
      </c>
      <c r="C245" s="21">
        <v>200</v>
      </c>
      <c r="D245" s="23">
        <v>3.99</v>
      </c>
      <c r="E245" s="23">
        <v>3.17</v>
      </c>
      <c r="F245" s="23">
        <v>16.34</v>
      </c>
      <c r="G245" s="23">
        <v>111.18</v>
      </c>
    </row>
    <row r="246" spans="1:7">
      <c r="A246" s="21"/>
      <c r="B246" s="22" t="s">
        <v>22</v>
      </c>
      <c r="C246" s="21">
        <v>60</v>
      </c>
      <c r="D246" s="23">
        <v>4.74</v>
      </c>
      <c r="E246" s="24">
        <v>0.6</v>
      </c>
      <c r="F246" s="23">
        <v>28.98</v>
      </c>
      <c r="G246" s="21">
        <v>141</v>
      </c>
    </row>
    <row r="247" spans="1:7">
      <c r="A247" s="21">
        <v>338</v>
      </c>
      <c r="B247" s="22" t="s">
        <v>230</v>
      </c>
      <c r="C247" s="21">
        <v>100</v>
      </c>
      <c r="D247" s="24">
        <v>0.4</v>
      </c>
      <c r="E247" s="24">
        <v>0.4</v>
      </c>
      <c r="F247" s="24">
        <v>9.8000000000000007</v>
      </c>
      <c r="G247" s="21">
        <v>47</v>
      </c>
    </row>
    <row r="248" spans="1:7">
      <c r="A248" s="425" t="s">
        <v>25</v>
      </c>
      <c r="B248" s="425"/>
      <c r="C248" s="246">
        <f>SUM(C242:C247)</f>
        <v>660</v>
      </c>
      <c r="D248" s="272">
        <f>SUM(D242:D247)</f>
        <v>20.369999999999997</v>
      </c>
      <c r="E248" s="272">
        <f>SUM(E242:E247)</f>
        <v>23.810000000000002</v>
      </c>
      <c r="F248" s="272">
        <f>SUM(F242:F247)</f>
        <v>100.35</v>
      </c>
      <c r="G248" s="261">
        <f>SUM(G242:G247)</f>
        <v>702.45</v>
      </c>
    </row>
    <row r="249" spans="1:7">
      <c r="A249" s="247" t="s">
        <v>214</v>
      </c>
      <c r="B249" s="247"/>
      <c r="C249" s="247"/>
      <c r="D249" s="247"/>
      <c r="E249" s="247"/>
      <c r="F249" s="247"/>
      <c r="G249" s="247"/>
    </row>
    <row r="250" spans="1:7">
      <c r="A250" s="94">
        <v>23</v>
      </c>
      <c r="B250" s="18" t="s">
        <v>184</v>
      </c>
      <c r="C250" s="37">
        <v>100</v>
      </c>
      <c r="D250" s="38">
        <v>1.78</v>
      </c>
      <c r="E250" s="38">
        <v>5.48</v>
      </c>
      <c r="F250" s="38">
        <v>7</v>
      </c>
      <c r="G250" s="38">
        <v>84.18</v>
      </c>
    </row>
    <row r="251" spans="1:7">
      <c r="A251" s="21">
        <v>102</v>
      </c>
      <c r="B251" s="126" t="s">
        <v>140</v>
      </c>
      <c r="C251" s="127">
        <v>250</v>
      </c>
      <c r="D251" s="96">
        <v>5.88</v>
      </c>
      <c r="E251" s="95">
        <v>5.9</v>
      </c>
      <c r="F251" s="95">
        <v>19.28</v>
      </c>
      <c r="G251" s="96">
        <v>128.38</v>
      </c>
    </row>
    <row r="252" spans="1:7">
      <c r="A252" s="253">
        <v>232</v>
      </c>
      <c r="B252" s="18" t="s">
        <v>286</v>
      </c>
      <c r="C252" s="133">
        <v>105</v>
      </c>
      <c r="D252" s="134">
        <v>22.52</v>
      </c>
      <c r="E252" s="134">
        <v>7.12</v>
      </c>
      <c r="F252" s="134">
        <v>4.16</v>
      </c>
      <c r="G252" s="134">
        <v>171.32</v>
      </c>
    </row>
    <row r="253" spans="1:7">
      <c r="A253" s="94">
        <v>147</v>
      </c>
      <c r="B253" s="18" t="s">
        <v>73</v>
      </c>
      <c r="C253" s="37">
        <v>180</v>
      </c>
      <c r="D253" s="38">
        <v>4.42</v>
      </c>
      <c r="E253" s="38">
        <v>6.1</v>
      </c>
      <c r="F253" s="38">
        <v>34.86</v>
      </c>
      <c r="G253" s="38">
        <v>211.68</v>
      </c>
    </row>
    <row r="254" spans="1:7">
      <c r="A254" s="21">
        <v>349</v>
      </c>
      <c r="B254" s="22" t="s">
        <v>136</v>
      </c>
      <c r="C254" s="21">
        <v>200</v>
      </c>
      <c r="D254" s="23">
        <v>0.59</v>
      </c>
      <c r="E254" s="23">
        <v>0.05</v>
      </c>
      <c r="F254" s="23">
        <v>18.579999999999998</v>
      </c>
      <c r="G254" s="23">
        <v>77.94</v>
      </c>
    </row>
    <row r="255" spans="1:7">
      <c r="A255" s="21"/>
      <c r="B255" s="258" t="s">
        <v>22</v>
      </c>
      <c r="C255" s="256">
        <v>60</v>
      </c>
      <c r="D255" s="259">
        <v>4.74</v>
      </c>
      <c r="E255" s="260">
        <v>0.6</v>
      </c>
      <c r="F255" s="259">
        <v>28.98</v>
      </c>
      <c r="G255" s="256">
        <v>141</v>
      </c>
    </row>
    <row r="256" spans="1:7">
      <c r="A256" s="21"/>
      <c r="B256" s="258" t="s">
        <v>127</v>
      </c>
      <c r="C256" s="256">
        <v>60</v>
      </c>
      <c r="D256" s="259">
        <v>3.96</v>
      </c>
      <c r="E256" s="259">
        <v>0.72</v>
      </c>
      <c r="F256" s="259">
        <v>23.79</v>
      </c>
      <c r="G256" s="260">
        <v>118.8</v>
      </c>
    </row>
    <row r="257" spans="1:7">
      <c r="A257" s="425" t="s">
        <v>128</v>
      </c>
      <c r="B257" s="425"/>
      <c r="C257" s="246">
        <f>SUM(C250:C256)</f>
        <v>955</v>
      </c>
      <c r="D257" s="272">
        <f>SUM(D250:D256)</f>
        <v>43.890000000000008</v>
      </c>
      <c r="E257" s="272">
        <f>SUM(E250:E256)</f>
        <v>25.970000000000002</v>
      </c>
      <c r="F257" s="272">
        <f>SUM(F250:F256)</f>
        <v>136.65</v>
      </c>
      <c r="G257" s="272">
        <f>SUM(G250:G256)</f>
        <v>933.3</v>
      </c>
    </row>
    <row r="258" spans="1:7">
      <c r="A258" s="247" t="s">
        <v>215</v>
      </c>
      <c r="B258" s="247"/>
      <c r="C258" s="247"/>
      <c r="D258" s="247"/>
      <c r="E258" s="247"/>
      <c r="F258" s="247"/>
      <c r="G258" s="247"/>
    </row>
    <row r="259" spans="1:7">
      <c r="A259" s="21">
        <v>421</v>
      </c>
      <c r="B259" s="22" t="s">
        <v>216</v>
      </c>
      <c r="C259" s="21">
        <v>75</v>
      </c>
      <c r="D259" s="23">
        <v>4.78</v>
      </c>
      <c r="E259" s="23">
        <v>8.35</v>
      </c>
      <c r="F259" s="23">
        <v>33.65</v>
      </c>
      <c r="G259" s="24">
        <v>229.5</v>
      </c>
    </row>
    <row r="260" spans="1:7">
      <c r="A260" s="21">
        <v>377</v>
      </c>
      <c r="B260" s="22" t="s">
        <v>21</v>
      </c>
      <c r="C260" s="21">
        <v>200</v>
      </c>
      <c r="D260" s="23">
        <v>0.06</v>
      </c>
      <c r="E260" s="23">
        <v>0.01</v>
      </c>
      <c r="F260" s="23">
        <v>11.19</v>
      </c>
      <c r="G260" s="23">
        <v>46.28</v>
      </c>
    </row>
    <row r="261" spans="1:7">
      <c r="A261" s="21">
        <v>338</v>
      </c>
      <c r="B261" s="22" t="s">
        <v>217</v>
      </c>
      <c r="C261" s="21">
        <v>100</v>
      </c>
      <c r="D261" s="24">
        <v>0.4</v>
      </c>
      <c r="E261" s="24">
        <v>0.3</v>
      </c>
      <c r="F261" s="24">
        <v>10.3</v>
      </c>
      <c r="G261" s="21">
        <v>47</v>
      </c>
    </row>
    <row r="262" spans="1:7">
      <c r="A262" s="425" t="s">
        <v>218</v>
      </c>
      <c r="B262" s="425"/>
      <c r="C262" s="246">
        <v>375</v>
      </c>
      <c r="D262" s="23">
        <v>5.24</v>
      </c>
      <c r="E262" s="23">
        <v>8.66</v>
      </c>
      <c r="F262" s="23">
        <v>55.14</v>
      </c>
      <c r="G262" s="23">
        <v>322.77999999999997</v>
      </c>
    </row>
    <row r="263" spans="1:7">
      <c r="A263" s="262" t="s">
        <v>219</v>
      </c>
      <c r="B263" s="262"/>
      <c r="C263" s="262"/>
      <c r="D263" s="262"/>
      <c r="E263" s="262"/>
      <c r="F263" s="262"/>
      <c r="G263" s="262"/>
    </row>
    <row r="264" spans="1:7" ht="31.2">
      <c r="A264" s="94" t="s">
        <v>158</v>
      </c>
      <c r="B264" s="120" t="s">
        <v>159</v>
      </c>
      <c r="C264" s="94">
        <v>100</v>
      </c>
      <c r="D264" s="95">
        <v>3.15</v>
      </c>
      <c r="E264" s="95">
        <v>6.23</v>
      </c>
      <c r="F264" s="95">
        <v>11.87</v>
      </c>
      <c r="G264" s="95">
        <v>116.62</v>
      </c>
    </row>
    <row r="265" spans="1:7">
      <c r="A265" s="133">
        <v>290</v>
      </c>
      <c r="B265" s="18" t="s">
        <v>205</v>
      </c>
      <c r="C265" s="37">
        <v>100</v>
      </c>
      <c r="D265" s="38">
        <v>17.579999999999998</v>
      </c>
      <c r="E265" s="38">
        <v>12.65</v>
      </c>
      <c r="F265" s="38">
        <v>3.58</v>
      </c>
      <c r="G265" s="38">
        <v>195.05</v>
      </c>
    </row>
    <row r="266" spans="1:7">
      <c r="A266" s="133">
        <v>171</v>
      </c>
      <c r="B266" s="18" t="s">
        <v>46</v>
      </c>
      <c r="C266" s="37">
        <v>180</v>
      </c>
      <c r="D266" s="38">
        <v>7.6</v>
      </c>
      <c r="E266" s="38">
        <v>5.61</v>
      </c>
      <c r="F266" s="38">
        <v>34.33</v>
      </c>
      <c r="G266" s="38">
        <v>217.85</v>
      </c>
    </row>
    <row r="267" spans="1:7">
      <c r="A267" s="133">
        <v>377</v>
      </c>
      <c r="B267" s="273" t="s">
        <v>21</v>
      </c>
      <c r="C267" s="133">
        <v>200</v>
      </c>
      <c r="D267" s="134">
        <v>0.06</v>
      </c>
      <c r="E267" s="134">
        <v>0.01</v>
      </c>
      <c r="F267" s="134">
        <v>11.19</v>
      </c>
      <c r="G267" s="134">
        <v>46.28</v>
      </c>
    </row>
    <row r="268" spans="1:7">
      <c r="A268" s="133"/>
      <c r="B268" s="249" t="s">
        <v>22</v>
      </c>
      <c r="C268" s="248">
        <v>60</v>
      </c>
      <c r="D268" s="250">
        <v>4.74</v>
      </c>
      <c r="E268" s="252">
        <v>0.6</v>
      </c>
      <c r="F268" s="250">
        <v>28.98</v>
      </c>
      <c r="G268" s="248">
        <v>141</v>
      </c>
    </row>
    <row r="269" spans="1:7">
      <c r="A269" s="426" t="s">
        <v>223</v>
      </c>
      <c r="B269" s="426"/>
      <c r="C269" s="264">
        <f>SUM(C264:C268)</f>
        <v>640</v>
      </c>
      <c r="D269" s="265">
        <f>SUM(D264:D268)</f>
        <v>33.129999999999995</v>
      </c>
      <c r="E269" s="265">
        <f>SUM(E264:E268)</f>
        <v>25.100000000000005</v>
      </c>
      <c r="F269" s="265">
        <f>SUM(F264:F268)</f>
        <v>89.95</v>
      </c>
      <c r="G269" s="265">
        <f>SUM(G264:G268)</f>
        <v>716.8</v>
      </c>
    </row>
    <row r="270" spans="1:7">
      <c r="A270" s="262" t="s">
        <v>224</v>
      </c>
      <c r="B270" s="262"/>
      <c r="C270" s="262"/>
      <c r="D270" s="262"/>
      <c r="E270" s="262"/>
      <c r="F270" s="262"/>
      <c r="G270" s="262"/>
    </row>
    <row r="271" spans="1:7">
      <c r="A271" s="133">
        <v>376.02</v>
      </c>
      <c r="B271" s="273" t="s">
        <v>236</v>
      </c>
      <c r="C271" s="133">
        <v>200</v>
      </c>
      <c r="D271" s="144">
        <v>5.8</v>
      </c>
      <c r="E271" s="133">
        <v>5</v>
      </c>
      <c r="F271" s="144">
        <v>9.6</v>
      </c>
      <c r="G271" s="133">
        <v>108</v>
      </c>
    </row>
    <row r="272" spans="1:7">
      <c r="A272" s="426" t="s">
        <v>226</v>
      </c>
      <c r="B272" s="426"/>
      <c r="C272" s="264">
        <v>200</v>
      </c>
      <c r="D272" s="134">
        <v>5.8</v>
      </c>
      <c r="E272" s="134">
        <v>5</v>
      </c>
      <c r="F272" s="134">
        <v>9.6</v>
      </c>
      <c r="G272" s="133">
        <v>108</v>
      </c>
    </row>
    <row r="273" spans="1:7">
      <c r="A273" s="425" t="s">
        <v>227</v>
      </c>
      <c r="B273" s="425"/>
      <c r="C273" s="266">
        <f>C272+C269+C262+C257+C248</f>
        <v>2830</v>
      </c>
      <c r="D273" s="267">
        <f>D272+D269+D262+D257+D248</f>
        <v>108.43</v>
      </c>
      <c r="E273" s="267">
        <f>E272+E269+E262+E257+E248</f>
        <v>88.54</v>
      </c>
      <c r="F273" s="267">
        <f>F272+F269+F262+F257+F248</f>
        <v>391.69000000000005</v>
      </c>
      <c r="G273" s="267">
        <f>G272+G269+G262+G257+G248</f>
        <v>2783.33</v>
      </c>
    </row>
    <row r="274" spans="1:7">
      <c r="A274" s="239"/>
      <c r="B274" s="240"/>
      <c r="C274" s="240"/>
      <c r="D274" s="240"/>
      <c r="E274" s="240"/>
      <c r="F274" s="240"/>
      <c r="G274" s="240"/>
    </row>
    <row r="275" spans="1:7">
      <c r="A275" s="241"/>
      <c r="B275" s="241"/>
      <c r="C275" s="241"/>
      <c r="D275" s="241"/>
      <c r="E275" s="241"/>
      <c r="F275" s="241"/>
      <c r="G275" s="241"/>
    </row>
    <row r="276" spans="1:7">
      <c r="A276" s="242" t="s">
        <v>209</v>
      </c>
      <c r="B276" s="243" t="s">
        <v>210</v>
      </c>
      <c r="C276" s="243"/>
      <c r="D276" s="243"/>
      <c r="E276" s="406"/>
      <c r="F276" s="406"/>
      <c r="G276" s="406"/>
    </row>
    <row r="277" spans="1:7">
      <c r="A277" s="242" t="s">
        <v>211</v>
      </c>
      <c r="B277" s="427">
        <v>2</v>
      </c>
      <c r="C277" s="427"/>
      <c r="D277" s="427"/>
      <c r="E277" s="244"/>
      <c r="F277" s="240"/>
      <c r="G277" s="240"/>
    </row>
    <row r="278" spans="1:7" ht="15.6" customHeight="1">
      <c r="A278" s="428" t="s">
        <v>6</v>
      </c>
      <c r="B278" s="424" t="s">
        <v>7</v>
      </c>
      <c r="C278" s="424" t="s">
        <v>8</v>
      </c>
      <c r="D278" s="424" t="s">
        <v>10</v>
      </c>
      <c r="E278" s="424"/>
      <c r="F278" s="424"/>
      <c r="G278" s="424" t="s">
        <v>11</v>
      </c>
    </row>
    <row r="279" spans="1:7">
      <c r="A279" s="428"/>
      <c r="B279" s="424"/>
      <c r="C279" s="424"/>
      <c r="D279" s="245" t="s">
        <v>12</v>
      </c>
      <c r="E279" s="245" t="s">
        <v>13</v>
      </c>
      <c r="F279" s="245" t="s">
        <v>14</v>
      </c>
      <c r="G279" s="424"/>
    </row>
    <row r="280" spans="1:7">
      <c r="A280" s="246">
        <v>1</v>
      </c>
      <c r="B280" s="246">
        <v>2</v>
      </c>
      <c r="C280" s="246">
        <v>3</v>
      </c>
      <c r="D280" s="246">
        <v>4</v>
      </c>
      <c r="E280" s="246">
        <v>5</v>
      </c>
      <c r="F280" s="246">
        <v>6</v>
      </c>
      <c r="G280" s="246">
        <v>7</v>
      </c>
    </row>
    <row r="281" spans="1:7">
      <c r="A281" s="247" t="s">
        <v>212</v>
      </c>
      <c r="B281" s="247"/>
      <c r="C281" s="247"/>
      <c r="D281" s="247"/>
      <c r="E281" s="247"/>
      <c r="F281" s="247"/>
      <c r="G281" s="247"/>
    </row>
    <row r="282" spans="1:7">
      <c r="A282" s="21">
        <v>15</v>
      </c>
      <c r="B282" s="22" t="s">
        <v>36</v>
      </c>
      <c r="C282" s="21">
        <v>15</v>
      </c>
      <c r="D282" s="24">
        <v>3.9</v>
      </c>
      <c r="E282" s="23">
        <v>3.92</v>
      </c>
      <c r="F282" s="271"/>
      <c r="G282" s="24">
        <v>51.6</v>
      </c>
    </row>
    <row r="283" spans="1:7">
      <c r="A283" s="21">
        <v>16</v>
      </c>
      <c r="B283" s="22" t="s">
        <v>75</v>
      </c>
      <c r="C283" s="21">
        <v>15</v>
      </c>
      <c r="D283" s="23">
        <v>1.94</v>
      </c>
      <c r="E283" s="23">
        <v>3.27</v>
      </c>
      <c r="F283" s="23">
        <v>0.28999999999999998</v>
      </c>
      <c r="G283" s="24">
        <v>38.4</v>
      </c>
    </row>
    <row r="284" spans="1:7" ht="31.2">
      <c r="A284" s="256">
        <v>173.03</v>
      </c>
      <c r="B284" s="263" t="s">
        <v>95</v>
      </c>
      <c r="C284" s="256">
        <v>250</v>
      </c>
      <c r="D284" s="260">
        <v>8.6999999999999993</v>
      </c>
      <c r="E284" s="259">
        <v>8.7799999999999994</v>
      </c>
      <c r="F284" s="259">
        <v>43.35</v>
      </c>
      <c r="G284" s="259">
        <v>290.07</v>
      </c>
    </row>
    <row r="285" spans="1:7">
      <c r="A285" s="248">
        <v>382</v>
      </c>
      <c r="B285" s="249" t="s">
        <v>40</v>
      </c>
      <c r="C285" s="248">
        <v>200</v>
      </c>
      <c r="D285" s="250">
        <v>3.99</v>
      </c>
      <c r="E285" s="250">
        <v>3.17</v>
      </c>
      <c r="F285" s="250">
        <v>16.34</v>
      </c>
      <c r="G285" s="250">
        <v>111.18</v>
      </c>
    </row>
    <row r="286" spans="1:7">
      <c r="A286" s="248"/>
      <c r="B286" s="249" t="s">
        <v>22</v>
      </c>
      <c r="C286" s="248">
        <v>60</v>
      </c>
      <c r="D286" s="250">
        <v>4.74</v>
      </c>
      <c r="E286" s="252">
        <v>0.6</v>
      </c>
      <c r="F286" s="250">
        <v>28.98</v>
      </c>
      <c r="G286" s="248">
        <v>141</v>
      </c>
    </row>
    <row r="287" spans="1:7">
      <c r="A287" s="21">
        <v>338</v>
      </c>
      <c r="B287" s="22" t="s">
        <v>230</v>
      </c>
      <c r="C287" s="21">
        <v>100</v>
      </c>
      <c r="D287" s="24">
        <v>0.4</v>
      </c>
      <c r="E287" s="24">
        <v>0.4</v>
      </c>
      <c r="F287" s="24">
        <v>9.8000000000000007</v>
      </c>
      <c r="G287" s="21">
        <v>47</v>
      </c>
    </row>
    <row r="288" spans="1:7">
      <c r="A288" s="425" t="s">
        <v>25</v>
      </c>
      <c r="B288" s="425"/>
      <c r="C288" s="246">
        <f>SUM(C282:C287)</f>
        <v>640</v>
      </c>
      <c r="D288" s="272">
        <f>SUM(D282:D287)</f>
        <v>23.67</v>
      </c>
      <c r="E288" s="272">
        <f>SUM(E282:E287)</f>
        <v>20.14</v>
      </c>
      <c r="F288" s="272">
        <f>SUM(F282:F287)</f>
        <v>98.76</v>
      </c>
      <c r="G288" s="272">
        <f>SUM(G282:G287)</f>
        <v>679.25</v>
      </c>
    </row>
    <row r="289" spans="1:1023">
      <c r="A289" s="247" t="s">
        <v>214</v>
      </c>
      <c r="B289" s="247"/>
      <c r="C289" s="247"/>
      <c r="D289" s="247"/>
      <c r="E289" s="247"/>
      <c r="F289" s="247"/>
      <c r="G289" s="247"/>
    </row>
    <row r="290" spans="1:1023">
      <c r="A290" s="94">
        <v>45</v>
      </c>
      <c r="B290" s="18" t="s">
        <v>130</v>
      </c>
      <c r="C290" s="37">
        <v>100</v>
      </c>
      <c r="D290" s="38">
        <v>1.54</v>
      </c>
      <c r="E290" s="39">
        <v>7.16</v>
      </c>
      <c r="F290" s="38">
        <v>4.3099999999999996</v>
      </c>
      <c r="G290" s="38">
        <v>88.13</v>
      </c>
    </row>
    <row r="291" spans="1:1023">
      <c r="A291" s="94">
        <v>101</v>
      </c>
      <c r="B291" s="18" t="s">
        <v>198</v>
      </c>
      <c r="C291" s="37">
        <v>255</v>
      </c>
      <c r="D291" s="38">
        <v>2.2000000000000002</v>
      </c>
      <c r="E291" s="38">
        <v>7.09</v>
      </c>
      <c r="F291" s="38">
        <v>18.059999999999999</v>
      </c>
      <c r="G291" s="38">
        <v>145.29</v>
      </c>
    </row>
    <row r="292" spans="1:1023">
      <c r="A292" s="95">
        <v>274</v>
      </c>
      <c r="B292" s="18" t="s">
        <v>199</v>
      </c>
      <c r="C292" s="37">
        <v>100</v>
      </c>
      <c r="D292" s="38">
        <v>19.18</v>
      </c>
      <c r="E292" s="38">
        <v>10.24</v>
      </c>
      <c r="F292" s="38">
        <v>1.91</v>
      </c>
      <c r="G292" s="38">
        <v>176.68</v>
      </c>
    </row>
    <row r="293" spans="1:1023">
      <c r="A293" s="94">
        <v>202</v>
      </c>
      <c r="B293" s="18" t="s">
        <v>19</v>
      </c>
      <c r="C293" s="37">
        <v>180</v>
      </c>
      <c r="D293" s="39">
        <v>7.97</v>
      </c>
      <c r="E293" s="38">
        <v>5.29</v>
      </c>
      <c r="F293" s="39">
        <v>50.84</v>
      </c>
      <c r="G293" s="39">
        <v>283.02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  <c r="IT293" s="26"/>
      <c r="IU293" s="26"/>
      <c r="IV293" s="26"/>
      <c r="IW293" s="26"/>
      <c r="IX293" s="26"/>
      <c r="IY293" s="26"/>
      <c r="IZ293" s="26"/>
      <c r="JA293" s="26"/>
      <c r="JB293" s="26"/>
      <c r="JC293" s="26"/>
      <c r="JD293" s="26"/>
      <c r="JE293" s="26"/>
      <c r="JF293" s="26"/>
      <c r="JG293" s="26"/>
      <c r="JH293" s="26"/>
      <c r="JI293" s="26"/>
      <c r="JJ293" s="26"/>
      <c r="JK293" s="26"/>
      <c r="JL293" s="26"/>
      <c r="JM293" s="26"/>
      <c r="JN293" s="26"/>
      <c r="JO293" s="26"/>
      <c r="JP293" s="26"/>
      <c r="JQ293" s="26"/>
      <c r="JR293" s="26"/>
      <c r="JS293" s="26"/>
      <c r="JT293" s="26"/>
      <c r="JU293" s="26"/>
      <c r="JV293" s="26"/>
      <c r="JW293" s="26"/>
      <c r="JX293" s="26"/>
      <c r="JY293" s="26"/>
      <c r="JZ293" s="26"/>
      <c r="KA293" s="26"/>
      <c r="KB293" s="26"/>
      <c r="KC293" s="26"/>
      <c r="KD293" s="26"/>
      <c r="KE293" s="26"/>
      <c r="KF293" s="26"/>
      <c r="KG293" s="26"/>
      <c r="KH293" s="26"/>
      <c r="KI293" s="26"/>
      <c r="KJ293" s="26"/>
      <c r="KK293" s="26"/>
      <c r="KL293" s="26"/>
      <c r="KM293" s="26"/>
      <c r="KN293" s="26"/>
      <c r="KO293" s="26"/>
      <c r="KP293" s="26"/>
      <c r="KQ293" s="26"/>
      <c r="KR293" s="26"/>
      <c r="KS293" s="26"/>
      <c r="KT293" s="26"/>
      <c r="KU293" s="26"/>
      <c r="KV293" s="26"/>
      <c r="KW293" s="26"/>
      <c r="KX293" s="26"/>
      <c r="KY293" s="26"/>
      <c r="KZ293" s="26"/>
      <c r="LA293" s="26"/>
      <c r="LB293" s="26"/>
      <c r="LC293" s="26"/>
      <c r="LD293" s="26"/>
      <c r="LE293" s="26"/>
      <c r="LF293" s="26"/>
      <c r="LG293" s="26"/>
      <c r="LH293" s="26"/>
      <c r="LI293" s="26"/>
      <c r="LJ293" s="26"/>
      <c r="LK293" s="26"/>
      <c r="LL293" s="26"/>
      <c r="LM293" s="26"/>
      <c r="LN293" s="26"/>
      <c r="LO293" s="26"/>
      <c r="LP293" s="26"/>
      <c r="LQ293" s="26"/>
      <c r="LR293" s="26"/>
      <c r="LS293" s="26"/>
      <c r="LT293" s="26"/>
      <c r="LU293" s="26"/>
      <c r="LV293" s="26"/>
      <c r="LW293" s="26"/>
      <c r="LX293" s="26"/>
      <c r="LY293" s="26"/>
      <c r="LZ293" s="26"/>
      <c r="MA293" s="26"/>
      <c r="MB293" s="26"/>
      <c r="MC293" s="26"/>
      <c r="MD293" s="26"/>
      <c r="ME293" s="26"/>
      <c r="MF293" s="26"/>
      <c r="MG293" s="26"/>
      <c r="MH293" s="26"/>
      <c r="MI293" s="26"/>
      <c r="MJ293" s="26"/>
      <c r="MK293" s="26"/>
      <c r="ML293" s="26"/>
      <c r="MM293" s="26"/>
      <c r="MN293" s="26"/>
      <c r="MO293" s="26"/>
      <c r="MP293" s="26"/>
      <c r="MQ293" s="26"/>
      <c r="MR293" s="26"/>
      <c r="MS293" s="26"/>
      <c r="MT293" s="26"/>
      <c r="MU293" s="26"/>
      <c r="MV293" s="26"/>
      <c r="MW293" s="26"/>
      <c r="MX293" s="26"/>
      <c r="MY293" s="26"/>
      <c r="MZ293" s="26"/>
      <c r="NA293" s="26"/>
      <c r="NB293" s="26"/>
      <c r="NC293" s="26"/>
      <c r="ND293" s="26"/>
      <c r="NE293" s="26"/>
      <c r="NF293" s="26"/>
      <c r="NG293" s="26"/>
      <c r="NH293" s="26"/>
      <c r="NI293" s="26"/>
      <c r="NJ293" s="26"/>
      <c r="NK293" s="26"/>
      <c r="NL293" s="26"/>
      <c r="NM293" s="26"/>
      <c r="NN293" s="26"/>
      <c r="NO293" s="26"/>
      <c r="NP293" s="26"/>
      <c r="NQ293" s="26"/>
      <c r="NR293" s="26"/>
      <c r="NS293" s="26"/>
      <c r="NT293" s="26"/>
      <c r="NU293" s="26"/>
      <c r="NV293" s="26"/>
      <c r="NW293" s="26"/>
      <c r="NX293" s="26"/>
      <c r="NY293" s="26"/>
      <c r="NZ293" s="26"/>
      <c r="OA293" s="26"/>
      <c r="OB293" s="26"/>
      <c r="OC293" s="26"/>
      <c r="OD293" s="26"/>
      <c r="OE293" s="26"/>
      <c r="OF293" s="26"/>
      <c r="OG293" s="26"/>
      <c r="OH293" s="26"/>
      <c r="OI293" s="26"/>
      <c r="OJ293" s="26"/>
      <c r="OK293" s="26"/>
      <c r="OL293" s="26"/>
      <c r="OM293" s="26"/>
      <c r="ON293" s="26"/>
      <c r="OO293" s="26"/>
      <c r="OP293" s="26"/>
      <c r="OQ293" s="26"/>
      <c r="OR293" s="26"/>
      <c r="OS293" s="26"/>
      <c r="OT293" s="26"/>
      <c r="OU293" s="26"/>
      <c r="OV293" s="26"/>
      <c r="OW293" s="26"/>
      <c r="OX293" s="26"/>
      <c r="OY293" s="26"/>
      <c r="OZ293" s="26"/>
      <c r="PA293" s="26"/>
      <c r="PB293" s="26"/>
      <c r="PC293" s="26"/>
      <c r="PD293" s="26"/>
      <c r="PE293" s="26"/>
      <c r="PF293" s="26"/>
      <c r="PG293" s="26"/>
      <c r="PH293" s="26"/>
      <c r="PI293" s="26"/>
      <c r="PJ293" s="26"/>
      <c r="PK293" s="26"/>
      <c r="PL293" s="26"/>
      <c r="PM293" s="26"/>
      <c r="PN293" s="26"/>
      <c r="PO293" s="26"/>
      <c r="PP293" s="26"/>
      <c r="PQ293" s="26"/>
      <c r="PR293" s="26"/>
      <c r="PS293" s="26"/>
      <c r="PT293" s="26"/>
      <c r="PU293" s="26"/>
      <c r="PV293" s="26"/>
      <c r="PW293" s="26"/>
      <c r="PX293" s="26"/>
      <c r="PY293" s="26"/>
      <c r="PZ293" s="26"/>
      <c r="QA293" s="26"/>
      <c r="QB293" s="26"/>
      <c r="QC293" s="26"/>
      <c r="QD293" s="26"/>
      <c r="QE293" s="26"/>
      <c r="QF293" s="26"/>
      <c r="QG293" s="26"/>
      <c r="QH293" s="26"/>
      <c r="QI293" s="26"/>
      <c r="QJ293" s="26"/>
      <c r="QK293" s="26"/>
      <c r="QL293" s="26"/>
      <c r="QM293" s="26"/>
      <c r="QN293" s="26"/>
      <c r="QO293" s="26"/>
      <c r="QP293" s="26"/>
      <c r="QQ293" s="26"/>
      <c r="QR293" s="26"/>
      <c r="QS293" s="26"/>
      <c r="QT293" s="26"/>
      <c r="QU293" s="26"/>
      <c r="QV293" s="26"/>
      <c r="QW293" s="26"/>
      <c r="QX293" s="26"/>
      <c r="QY293" s="26"/>
      <c r="QZ293" s="26"/>
      <c r="RA293" s="26"/>
      <c r="RB293" s="26"/>
      <c r="RC293" s="26"/>
      <c r="RD293" s="26"/>
      <c r="RE293" s="26"/>
      <c r="RF293" s="26"/>
      <c r="RG293" s="26"/>
      <c r="RH293" s="26"/>
      <c r="RI293" s="26"/>
      <c r="RJ293" s="26"/>
      <c r="RK293" s="26"/>
      <c r="RL293" s="26"/>
      <c r="RM293" s="26"/>
      <c r="RN293" s="26"/>
      <c r="RO293" s="26"/>
      <c r="RP293" s="26"/>
      <c r="RQ293" s="26"/>
      <c r="RR293" s="26"/>
      <c r="RS293" s="26"/>
      <c r="RT293" s="26"/>
      <c r="RU293" s="26"/>
      <c r="RV293" s="26"/>
      <c r="RW293" s="26"/>
      <c r="RX293" s="26"/>
      <c r="RY293" s="26"/>
      <c r="RZ293" s="26"/>
      <c r="SA293" s="26"/>
      <c r="SB293" s="26"/>
      <c r="SC293" s="26"/>
      <c r="SD293" s="26"/>
      <c r="SE293" s="26"/>
      <c r="SF293" s="26"/>
      <c r="SG293" s="26"/>
      <c r="SH293" s="26"/>
      <c r="SI293" s="26"/>
      <c r="SJ293" s="26"/>
      <c r="SK293" s="26"/>
      <c r="SL293" s="26"/>
      <c r="SM293" s="26"/>
      <c r="SN293" s="26"/>
      <c r="SO293" s="26"/>
      <c r="SP293" s="26"/>
      <c r="SQ293" s="26"/>
      <c r="SR293" s="26"/>
      <c r="SS293" s="26"/>
      <c r="ST293" s="26"/>
      <c r="SU293" s="26"/>
      <c r="SV293" s="26"/>
      <c r="SW293" s="26"/>
      <c r="SX293" s="26"/>
      <c r="SY293" s="26"/>
      <c r="SZ293" s="26"/>
      <c r="TA293" s="26"/>
      <c r="TB293" s="26"/>
      <c r="TC293" s="26"/>
      <c r="TD293" s="26"/>
      <c r="TE293" s="26"/>
      <c r="TF293" s="26"/>
      <c r="TG293" s="26"/>
      <c r="TH293" s="26"/>
      <c r="TI293" s="26"/>
      <c r="TJ293" s="26"/>
      <c r="TK293" s="26"/>
      <c r="TL293" s="26"/>
      <c r="TM293" s="26"/>
      <c r="TN293" s="26"/>
      <c r="TO293" s="26"/>
      <c r="TP293" s="26"/>
      <c r="TQ293" s="26"/>
      <c r="TR293" s="26"/>
      <c r="TS293" s="26"/>
      <c r="TT293" s="26"/>
      <c r="TU293" s="26"/>
      <c r="TV293" s="26"/>
      <c r="TW293" s="26"/>
      <c r="TX293" s="26"/>
      <c r="TY293" s="26"/>
      <c r="TZ293" s="26"/>
      <c r="UA293" s="26"/>
      <c r="UB293" s="26"/>
      <c r="UC293" s="26"/>
      <c r="UD293" s="26"/>
      <c r="UE293" s="26"/>
      <c r="UF293" s="26"/>
      <c r="UG293" s="26"/>
      <c r="UH293" s="26"/>
      <c r="UI293" s="26"/>
      <c r="UJ293" s="26"/>
      <c r="UK293" s="26"/>
      <c r="UL293" s="26"/>
      <c r="UM293" s="26"/>
      <c r="UN293" s="26"/>
      <c r="UO293" s="26"/>
      <c r="UP293" s="26"/>
      <c r="UQ293" s="26"/>
      <c r="UR293" s="26"/>
      <c r="US293" s="26"/>
      <c r="UT293" s="26"/>
      <c r="UU293" s="26"/>
      <c r="UV293" s="26"/>
      <c r="UW293" s="26"/>
      <c r="UX293" s="26"/>
      <c r="UY293" s="26"/>
      <c r="UZ293" s="26"/>
      <c r="VA293" s="26"/>
      <c r="VB293" s="26"/>
      <c r="VC293" s="26"/>
      <c r="VD293" s="26"/>
      <c r="VE293" s="26"/>
      <c r="VF293" s="26"/>
      <c r="VG293" s="26"/>
      <c r="VH293" s="26"/>
      <c r="VI293" s="26"/>
      <c r="VJ293" s="26"/>
      <c r="VK293" s="26"/>
      <c r="VL293" s="26"/>
      <c r="VM293" s="26"/>
      <c r="VN293" s="26"/>
      <c r="VO293" s="26"/>
      <c r="VP293" s="26"/>
      <c r="VQ293" s="26"/>
      <c r="VR293" s="26"/>
      <c r="VS293" s="26"/>
      <c r="VT293" s="26"/>
      <c r="VU293" s="26"/>
      <c r="VV293" s="26"/>
      <c r="VW293" s="26"/>
      <c r="VX293" s="26"/>
      <c r="VY293" s="26"/>
      <c r="VZ293" s="26"/>
      <c r="WA293" s="26"/>
      <c r="WB293" s="26"/>
      <c r="WC293" s="26"/>
      <c r="WD293" s="26"/>
      <c r="WE293" s="26"/>
      <c r="WF293" s="26"/>
      <c r="WG293" s="26"/>
      <c r="WH293" s="26"/>
      <c r="WI293" s="26"/>
      <c r="WJ293" s="26"/>
      <c r="WK293" s="26"/>
      <c r="WL293" s="26"/>
      <c r="WM293" s="26"/>
      <c r="WN293" s="26"/>
      <c r="WO293" s="26"/>
      <c r="WP293" s="26"/>
      <c r="WQ293" s="26"/>
      <c r="WR293" s="26"/>
      <c r="WS293" s="26"/>
      <c r="WT293" s="26"/>
      <c r="WU293" s="26"/>
      <c r="WV293" s="26"/>
      <c r="WW293" s="26"/>
      <c r="WX293" s="26"/>
      <c r="WY293" s="26"/>
      <c r="WZ293" s="26"/>
      <c r="XA293" s="26"/>
      <c r="XB293" s="26"/>
      <c r="XC293" s="26"/>
      <c r="XD293" s="26"/>
      <c r="XE293" s="26"/>
      <c r="XF293" s="26"/>
      <c r="XG293" s="26"/>
      <c r="XH293" s="26"/>
      <c r="XI293" s="26"/>
      <c r="XJ293" s="26"/>
      <c r="XK293" s="26"/>
      <c r="XL293" s="26"/>
      <c r="XM293" s="26"/>
      <c r="XN293" s="26"/>
      <c r="XO293" s="26"/>
      <c r="XP293" s="26"/>
      <c r="XQ293" s="26"/>
      <c r="XR293" s="26"/>
      <c r="XS293" s="26"/>
      <c r="XT293" s="26"/>
      <c r="XU293" s="26"/>
      <c r="XV293" s="26"/>
      <c r="XW293" s="26"/>
      <c r="XX293" s="26"/>
      <c r="XY293" s="26"/>
      <c r="XZ293" s="26"/>
      <c r="YA293" s="26"/>
      <c r="YB293" s="26"/>
      <c r="YC293" s="26"/>
      <c r="YD293" s="26"/>
      <c r="YE293" s="26"/>
      <c r="YF293" s="26"/>
      <c r="YG293" s="26"/>
      <c r="YH293" s="26"/>
      <c r="YI293" s="26"/>
      <c r="YJ293" s="26"/>
      <c r="YK293" s="26"/>
      <c r="YL293" s="26"/>
      <c r="YM293" s="26"/>
      <c r="YN293" s="26"/>
      <c r="YO293" s="26"/>
      <c r="YP293" s="26"/>
      <c r="YQ293" s="26"/>
      <c r="YR293" s="26"/>
      <c r="YS293" s="26"/>
      <c r="YT293" s="26"/>
      <c r="YU293" s="26"/>
      <c r="YV293" s="26"/>
      <c r="YW293" s="26"/>
      <c r="YX293" s="26"/>
      <c r="YY293" s="26"/>
      <c r="YZ293" s="26"/>
      <c r="ZA293" s="26"/>
      <c r="ZB293" s="26"/>
      <c r="ZC293" s="26"/>
      <c r="ZD293" s="26"/>
      <c r="ZE293" s="26"/>
      <c r="ZF293" s="26"/>
      <c r="ZG293" s="26"/>
      <c r="ZH293" s="26"/>
      <c r="ZI293" s="26"/>
      <c r="ZJ293" s="26"/>
      <c r="ZK293" s="26"/>
      <c r="ZL293" s="26"/>
      <c r="ZM293" s="26"/>
      <c r="ZN293" s="26"/>
      <c r="ZO293" s="26"/>
      <c r="ZP293" s="26"/>
      <c r="ZQ293" s="26"/>
      <c r="ZR293" s="26"/>
      <c r="ZS293" s="26"/>
      <c r="ZT293" s="26"/>
      <c r="ZU293" s="26"/>
      <c r="ZV293" s="26"/>
      <c r="ZW293" s="26"/>
      <c r="ZX293" s="26"/>
      <c r="ZY293" s="26"/>
      <c r="ZZ293" s="26"/>
      <c r="AAA293" s="26"/>
      <c r="AAB293" s="26"/>
      <c r="AAC293" s="26"/>
      <c r="AAD293" s="26"/>
      <c r="AAE293" s="26"/>
      <c r="AAF293" s="26"/>
      <c r="AAG293" s="26"/>
      <c r="AAH293" s="26"/>
      <c r="AAI293" s="26"/>
      <c r="AAJ293" s="26"/>
      <c r="AAK293" s="26"/>
      <c r="AAL293" s="26"/>
      <c r="AAM293" s="26"/>
      <c r="AAN293" s="26"/>
      <c r="AAO293" s="26"/>
      <c r="AAP293" s="26"/>
      <c r="AAQ293" s="26"/>
      <c r="AAR293" s="26"/>
      <c r="AAS293" s="26"/>
      <c r="AAT293" s="26"/>
      <c r="AAU293" s="26"/>
      <c r="AAV293" s="26"/>
      <c r="AAW293" s="26"/>
      <c r="AAX293" s="26"/>
      <c r="AAY293" s="26"/>
      <c r="AAZ293" s="26"/>
      <c r="ABA293" s="26"/>
      <c r="ABB293" s="26"/>
      <c r="ABC293" s="26"/>
      <c r="ABD293" s="26"/>
      <c r="ABE293" s="26"/>
      <c r="ABF293" s="26"/>
      <c r="ABG293" s="26"/>
      <c r="ABH293" s="26"/>
      <c r="ABI293" s="26"/>
      <c r="ABJ293" s="26"/>
      <c r="ABK293" s="26"/>
      <c r="ABL293" s="26"/>
      <c r="ABM293" s="26"/>
      <c r="ABN293" s="26"/>
      <c r="ABO293" s="26"/>
      <c r="ABP293" s="26"/>
      <c r="ABQ293" s="26"/>
      <c r="ABR293" s="26"/>
      <c r="ABS293" s="26"/>
      <c r="ABT293" s="26"/>
      <c r="ABU293" s="26"/>
      <c r="ABV293" s="26"/>
      <c r="ABW293" s="26"/>
      <c r="ABX293" s="26"/>
      <c r="ABY293" s="26"/>
      <c r="ABZ293" s="26"/>
      <c r="ACA293" s="26"/>
      <c r="ACB293" s="26"/>
      <c r="ACC293" s="26"/>
      <c r="ACD293" s="26"/>
      <c r="ACE293" s="26"/>
      <c r="ACF293" s="26"/>
      <c r="ACG293" s="26"/>
      <c r="ACH293" s="26"/>
      <c r="ACI293" s="26"/>
      <c r="ACJ293" s="26"/>
      <c r="ACK293" s="26"/>
      <c r="ACL293" s="26"/>
      <c r="ACM293" s="26"/>
      <c r="ACN293" s="26"/>
      <c r="ACO293" s="26"/>
      <c r="ACP293" s="26"/>
      <c r="ACQ293" s="26"/>
      <c r="ACR293" s="26"/>
      <c r="ACS293" s="26"/>
      <c r="ACT293" s="26"/>
      <c r="ACU293" s="26"/>
      <c r="ACV293" s="26"/>
      <c r="ACW293" s="26"/>
      <c r="ACX293" s="26"/>
      <c r="ACY293" s="26"/>
      <c r="ACZ293" s="26"/>
      <c r="ADA293" s="26"/>
      <c r="ADB293" s="26"/>
      <c r="ADC293" s="26"/>
      <c r="ADD293" s="26"/>
      <c r="ADE293" s="26"/>
      <c r="ADF293" s="26"/>
      <c r="ADG293" s="26"/>
      <c r="ADH293" s="26"/>
      <c r="ADI293" s="26"/>
      <c r="ADJ293" s="26"/>
      <c r="ADK293" s="26"/>
      <c r="ADL293" s="26"/>
      <c r="ADM293" s="26"/>
      <c r="ADN293" s="26"/>
      <c r="ADO293" s="26"/>
      <c r="ADP293" s="26"/>
      <c r="ADQ293" s="26"/>
      <c r="ADR293" s="26"/>
      <c r="ADS293" s="26"/>
      <c r="ADT293" s="26"/>
      <c r="ADU293" s="26"/>
      <c r="ADV293" s="26"/>
      <c r="ADW293" s="26"/>
      <c r="ADX293" s="26"/>
      <c r="ADY293" s="26"/>
      <c r="ADZ293" s="26"/>
      <c r="AEA293" s="26"/>
      <c r="AEB293" s="26"/>
      <c r="AEC293" s="26"/>
      <c r="AED293" s="26"/>
      <c r="AEE293" s="26"/>
      <c r="AEF293" s="26"/>
      <c r="AEG293" s="26"/>
      <c r="AEH293" s="26"/>
      <c r="AEI293" s="26"/>
      <c r="AEJ293" s="26"/>
      <c r="AEK293" s="26"/>
      <c r="AEL293" s="26"/>
      <c r="AEM293" s="26"/>
      <c r="AEN293" s="26"/>
      <c r="AEO293" s="26"/>
      <c r="AEP293" s="26"/>
      <c r="AEQ293" s="26"/>
      <c r="AER293" s="26"/>
      <c r="AES293" s="26"/>
      <c r="AET293" s="26"/>
      <c r="AEU293" s="26"/>
      <c r="AEV293" s="26"/>
      <c r="AEW293" s="26"/>
      <c r="AEX293" s="26"/>
      <c r="AEY293" s="26"/>
      <c r="AEZ293" s="26"/>
      <c r="AFA293" s="26"/>
      <c r="AFB293" s="26"/>
      <c r="AFC293" s="26"/>
      <c r="AFD293" s="26"/>
      <c r="AFE293" s="26"/>
      <c r="AFF293" s="26"/>
      <c r="AFG293" s="26"/>
      <c r="AFH293" s="26"/>
      <c r="AFI293" s="26"/>
      <c r="AFJ293" s="26"/>
      <c r="AFK293" s="26"/>
      <c r="AFL293" s="26"/>
      <c r="AFM293" s="26"/>
      <c r="AFN293" s="26"/>
      <c r="AFO293" s="26"/>
      <c r="AFP293" s="26"/>
      <c r="AFQ293" s="26"/>
      <c r="AFR293" s="26"/>
      <c r="AFS293" s="26"/>
      <c r="AFT293" s="26"/>
      <c r="AFU293" s="26"/>
      <c r="AFV293" s="26"/>
      <c r="AFW293" s="26"/>
      <c r="AFX293" s="26"/>
      <c r="AFY293" s="26"/>
      <c r="AFZ293" s="26"/>
      <c r="AGA293" s="26"/>
      <c r="AGB293" s="26"/>
      <c r="AGC293" s="26"/>
      <c r="AGD293" s="26"/>
      <c r="AGE293" s="26"/>
      <c r="AGF293" s="26"/>
      <c r="AGG293" s="26"/>
      <c r="AGH293" s="26"/>
      <c r="AGI293" s="26"/>
      <c r="AGJ293" s="26"/>
      <c r="AGK293" s="26"/>
      <c r="AGL293" s="26"/>
      <c r="AGM293" s="26"/>
      <c r="AGN293" s="26"/>
      <c r="AGO293" s="26"/>
      <c r="AGP293" s="26"/>
      <c r="AGQ293" s="26"/>
      <c r="AGR293" s="26"/>
      <c r="AGS293" s="26"/>
      <c r="AGT293" s="26"/>
      <c r="AGU293" s="26"/>
      <c r="AGV293" s="26"/>
      <c r="AGW293" s="26"/>
      <c r="AGX293" s="26"/>
      <c r="AGY293" s="26"/>
      <c r="AGZ293" s="26"/>
      <c r="AHA293" s="26"/>
      <c r="AHB293" s="26"/>
      <c r="AHC293" s="26"/>
      <c r="AHD293" s="26"/>
      <c r="AHE293" s="26"/>
      <c r="AHF293" s="26"/>
      <c r="AHG293" s="26"/>
      <c r="AHH293" s="26"/>
      <c r="AHI293" s="26"/>
      <c r="AHJ293" s="26"/>
      <c r="AHK293" s="26"/>
      <c r="AHL293" s="26"/>
      <c r="AHM293" s="26"/>
      <c r="AHN293" s="26"/>
      <c r="AHO293" s="26"/>
      <c r="AHP293" s="26"/>
      <c r="AHQ293" s="26"/>
      <c r="AHR293" s="26"/>
      <c r="AHS293" s="26"/>
      <c r="AHT293" s="26"/>
      <c r="AHU293" s="26"/>
      <c r="AHV293" s="26"/>
      <c r="AHW293" s="26"/>
      <c r="AHX293" s="26"/>
      <c r="AHY293" s="26"/>
      <c r="AHZ293" s="26"/>
      <c r="AIA293" s="26"/>
      <c r="AIB293" s="26"/>
      <c r="AIC293" s="26"/>
      <c r="AID293" s="26"/>
      <c r="AIE293" s="26"/>
      <c r="AIF293" s="26"/>
      <c r="AIG293" s="26"/>
      <c r="AIH293" s="26"/>
      <c r="AII293" s="26"/>
      <c r="AIJ293" s="26"/>
      <c r="AIK293" s="26"/>
      <c r="AIL293" s="26"/>
      <c r="AIM293" s="26"/>
      <c r="AIN293" s="26"/>
      <c r="AIO293" s="26"/>
      <c r="AIP293" s="26"/>
      <c r="AIQ293" s="26"/>
      <c r="AIR293" s="26"/>
      <c r="AIS293" s="26"/>
      <c r="AIT293" s="26"/>
      <c r="AIU293" s="26"/>
      <c r="AIV293" s="26"/>
      <c r="AIW293" s="26"/>
      <c r="AIX293" s="26"/>
      <c r="AIY293" s="26"/>
      <c r="AIZ293" s="26"/>
      <c r="AJA293" s="26"/>
      <c r="AJB293" s="26"/>
      <c r="AJC293" s="26"/>
      <c r="AJD293" s="26"/>
      <c r="AJE293" s="26"/>
      <c r="AJF293" s="26"/>
      <c r="AJG293" s="26"/>
      <c r="AJH293" s="26"/>
      <c r="AJI293" s="26"/>
      <c r="AJJ293" s="26"/>
      <c r="AJK293" s="26"/>
      <c r="AJL293" s="26"/>
      <c r="AJM293" s="26"/>
      <c r="AJN293" s="26"/>
      <c r="AJO293" s="26"/>
      <c r="AJP293" s="26"/>
      <c r="AJQ293" s="26"/>
      <c r="AJR293" s="26"/>
      <c r="AJS293" s="26"/>
      <c r="AJT293" s="26"/>
      <c r="AJU293" s="26"/>
      <c r="AJV293" s="26"/>
      <c r="AJW293" s="26"/>
      <c r="AJX293" s="26"/>
      <c r="AJY293" s="26"/>
      <c r="AJZ293" s="26"/>
      <c r="AKA293" s="26"/>
      <c r="AKB293" s="26"/>
      <c r="AKC293" s="26"/>
      <c r="AKD293" s="26"/>
      <c r="AKE293" s="26"/>
      <c r="AKF293" s="26"/>
      <c r="AKG293" s="26"/>
      <c r="AKH293" s="26"/>
      <c r="AKI293" s="26"/>
      <c r="AKJ293" s="26"/>
      <c r="AKK293" s="26"/>
      <c r="AKL293" s="26"/>
      <c r="AKM293" s="26"/>
      <c r="AKN293" s="26"/>
      <c r="AKO293" s="26"/>
      <c r="AKP293" s="26"/>
      <c r="AKQ293" s="26"/>
      <c r="AKR293" s="26"/>
      <c r="AKS293" s="26"/>
      <c r="AKT293" s="26"/>
      <c r="AKU293" s="26"/>
      <c r="AKV293" s="26"/>
      <c r="AKW293" s="26"/>
      <c r="AKX293" s="26"/>
      <c r="AKY293" s="26"/>
      <c r="AKZ293" s="26"/>
      <c r="ALA293" s="26"/>
      <c r="ALB293" s="26"/>
      <c r="ALC293" s="26"/>
      <c r="ALD293" s="26"/>
      <c r="ALE293" s="26"/>
      <c r="ALF293" s="26"/>
      <c r="ALG293" s="26"/>
      <c r="ALH293" s="26"/>
      <c r="ALI293" s="26"/>
      <c r="ALJ293" s="26"/>
      <c r="ALK293" s="26"/>
      <c r="ALL293" s="26"/>
      <c r="ALM293" s="26"/>
      <c r="ALN293" s="26"/>
      <c r="ALO293" s="26"/>
      <c r="ALP293" s="26"/>
      <c r="ALQ293" s="26"/>
      <c r="ALR293" s="26"/>
      <c r="ALS293" s="26"/>
      <c r="ALT293" s="26"/>
      <c r="ALU293" s="26"/>
      <c r="ALV293" s="26"/>
      <c r="ALW293" s="26"/>
      <c r="ALX293" s="26"/>
      <c r="ALY293" s="26"/>
      <c r="ALZ293" s="26"/>
      <c r="AMA293" s="26"/>
      <c r="AMB293" s="26"/>
      <c r="AMC293" s="26"/>
      <c r="AMD293" s="26"/>
      <c r="AME293" s="26"/>
      <c r="AMF293" s="26"/>
      <c r="AMG293" s="26"/>
      <c r="AMH293" s="26"/>
      <c r="AMI293" s="26"/>
    </row>
    <row r="294" spans="1:1023">
      <c r="A294" s="94">
        <v>342</v>
      </c>
      <c r="B294" s="120" t="s">
        <v>143</v>
      </c>
      <c r="C294" s="94">
        <v>200</v>
      </c>
      <c r="D294" s="95">
        <v>0.16</v>
      </c>
      <c r="E294" s="95">
        <v>0.04</v>
      </c>
      <c r="F294" s="95">
        <v>15.42</v>
      </c>
      <c r="G294" s="96">
        <v>63.6</v>
      </c>
    </row>
    <row r="295" spans="1:1023">
      <c r="A295" s="21"/>
      <c r="B295" s="258" t="s">
        <v>22</v>
      </c>
      <c r="C295" s="256">
        <v>60</v>
      </c>
      <c r="D295" s="259">
        <v>4.74</v>
      </c>
      <c r="E295" s="260">
        <v>0.6</v>
      </c>
      <c r="F295" s="259">
        <v>28.98</v>
      </c>
      <c r="G295" s="256">
        <v>141</v>
      </c>
    </row>
    <row r="296" spans="1:1023">
      <c r="A296" s="21"/>
      <c r="B296" s="258" t="s">
        <v>127</v>
      </c>
      <c r="C296" s="256">
        <v>60</v>
      </c>
      <c r="D296" s="259">
        <v>3.96</v>
      </c>
      <c r="E296" s="259">
        <v>0.72</v>
      </c>
      <c r="F296" s="259">
        <v>23.79</v>
      </c>
      <c r="G296" s="260">
        <v>118.8</v>
      </c>
    </row>
    <row r="297" spans="1:1023">
      <c r="A297" s="425" t="s">
        <v>128</v>
      </c>
      <c r="B297" s="425"/>
      <c r="C297" s="246">
        <f>SUM(C290:C296)</f>
        <v>955</v>
      </c>
      <c r="D297" s="272">
        <f>SUM(D290:D296)</f>
        <v>39.75</v>
      </c>
      <c r="E297" s="272">
        <f>SUM(E290:E296)</f>
        <v>31.14</v>
      </c>
      <c r="F297" s="272">
        <f>SUM(F290:F296)</f>
        <v>143.31</v>
      </c>
      <c r="G297" s="246">
        <f>SUM(G290:G296)</f>
        <v>1016.52</v>
      </c>
    </row>
    <row r="298" spans="1:1023">
      <c r="A298" s="247" t="s">
        <v>215</v>
      </c>
      <c r="B298" s="247"/>
      <c r="C298" s="247"/>
      <c r="D298" s="247"/>
      <c r="E298" s="247"/>
      <c r="F298" s="247"/>
      <c r="G298" s="247"/>
    </row>
    <row r="299" spans="1:1023">
      <c r="A299" s="21">
        <v>421</v>
      </c>
      <c r="B299" s="22" t="s">
        <v>238</v>
      </c>
      <c r="C299" s="21">
        <v>75</v>
      </c>
      <c r="D299" s="23">
        <v>7.64</v>
      </c>
      <c r="E299" s="23">
        <v>9.69</v>
      </c>
      <c r="F299" s="23">
        <v>32.28</v>
      </c>
      <c r="G299" s="23">
        <v>247.41</v>
      </c>
    </row>
    <row r="300" spans="1:1023">
      <c r="A300" s="21">
        <v>378</v>
      </c>
      <c r="B300" s="22" t="s">
        <v>222</v>
      </c>
      <c r="C300" s="21">
        <v>200</v>
      </c>
      <c r="D300" s="23">
        <v>1.61</v>
      </c>
      <c r="E300" s="23">
        <v>1.39</v>
      </c>
      <c r="F300" s="23">
        <v>13.76</v>
      </c>
      <c r="G300" s="23">
        <v>74.34</v>
      </c>
    </row>
    <row r="301" spans="1:1023">
      <c r="A301" s="21">
        <v>338</v>
      </c>
      <c r="B301" s="22" t="s">
        <v>217</v>
      </c>
      <c r="C301" s="21">
        <v>100</v>
      </c>
      <c r="D301" s="24">
        <v>0.4</v>
      </c>
      <c r="E301" s="24">
        <v>0.3</v>
      </c>
      <c r="F301" s="24">
        <v>10.3</v>
      </c>
      <c r="G301" s="21">
        <v>47</v>
      </c>
    </row>
    <row r="302" spans="1:1023">
      <c r="A302" s="425" t="s">
        <v>218</v>
      </c>
      <c r="B302" s="425"/>
      <c r="C302" s="246">
        <v>375</v>
      </c>
      <c r="D302" s="23">
        <v>9.65</v>
      </c>
      <c r="E302" s="23">
        <v>11.38</v>
      </c>
      <c r="F302" s="23">
        <v>56.34</v>
      </c>
      <c r="G302" s="23">
        <v>368.75</v>
      </c>
    </row>
    <row r="303" spans="1:1023">
      <c r="A303" s="262" t="s">
        <v>219</v>
      </c>
      <c r="B303" s="262"/>
      <c r="C303" s="262"/>
      <c r="D303" s="262"/>
      <c r="E303" s="262"/>
      <c r="F303" s="262"/>
      <c r="G303" s="262"/>
    </row>
    <row r="304" spans="1:1023">
      <c r="A304" s="133">
        <v>99</v>
      </c>
      <c r="B304" s="273" t="s">
        <v>245</v>
      </c>
      <c r="C304" s="133">
        <v>60</v>
      </c>
      <c r="D304" s="144">
        <v>1.1000000000000001</v>
      </c>
      <c r="E304" s="134">
        <v>5.15</v>
      </c>
      <c r="F304" s="134">
        <v>7.67</v>
      </c>
      <c r="G304" s="134">
        <v>81.709999999999994</v>
      </c>
    </row>
    <row r="305" spans="1:7">
      <c r="A305" s="165">
        <v>291</v>
      </c>
      <c r="B305" s="166" t="s">
        <v>231</v>
      </c>
      <c r="C305" s="165">
        <v>240</v>
      </c>
      <c r="D305" s="167">
        <v>28.86</v>
      </c>
      <c r="E305" s="167">
        <v>24.81</v>
      </c>
      <c r="F305" s="167">
        <v>40.69</v>
      </c>
      <c r="G305" s="169">
        <v>502.5</v>
      </c>
    </row>
    <row r="306" spans="1:7">
      <c r="A306" s="133">
        <v>376</v>
      </c>
      <c r="B306" s="273" t="s">
        <v>32</v>
      </c>
      <c r="C306" s="133">
        <v>200</v>
      </c>
      <c r="D306" s="278"/>
      <c r="E306" s="278"/>
      <c r="F306" s="134">
        <v>11.09</v>
      </c>
      <c r="G306" s="134">
        <v>44.34</v>
      </c>
    </row>
    <row r="307" spans="1:7">
      <c r="A307" s="133"/>
      <c r="B307" s="249" t="s">
        <v>22</v>
      </c>
      <c r="C307" s="248">
        <v>60</v>
      </c>
      <c r="D307" s="250">
        <v>4.74</v>
      </c>
      <c r="E307" s="252">
        <v>0.6</v>
      </c>
      <c r="F307" s="250">
        <v>28.98</v>
      </c>
      <c r="G307" s="248">
        <v>141</v>
      </c>
    </row>
    <row r="308" spans="1:7">
      <c r="A308" s="426" t="s">
        <v>223</v>
      </c>
      <c r="B308" s="426"/>
      <c r="C308" s="264">
        <f>SUM(C304:C307)</f>
        <v>560</v>
      </c>
      <c r="D308" s="265">
        <f>SUM(D304:D307)</f>
        <v>34.700000000000003</v>
      </c>
      <c r="E308" s="265">
        <f>SUM(E304:E307)</f>
        <v>30.560000000000002</v>
      </c>
      <c r="F308" s="265">
        <f>SUM(F304:F307)</f>
        <v>88.43</v>
      </c>
      <c r="G308" s="265">
        <f>SUM(G304:G307)</f>
        <v>769.55000000000007</v>
      </c>
    </row>
    <row r="309" spans="1:7">
      <c r="A309" s="262" t="s">
        <v>224</v>
      </c>
      <c r="B309" s="262"/>
      <c r="C309" s="262"/>
      <c r="D309" s="262"/>
      <c r="E309" s="262"/>
      <c r="F309" s="262"/>
      <c r="G309" s="262"/>
    </row>
    <row r="310" spans="1:7">
      <c r="A310" s="133">
        <v>376.03</v>
      </c>
      <c r="B310" s="273" t="s">
        <v>233</v>
      </c>
      <c r="C310" s="133">
        <v>200</v>
      </c>
      <c r="D310" s="144">
        <v>5.8</v>
      </c>
      <c r="E310" s="133">
        <v>5</v>
      </c>
      <c r="F310" s="133">
        <v>8</v>
      </c>
      <c r="G310" s="133">
        <v>106</v>
      </c>
    </row>
    <row r="311" spans="1:7">
      <c r="A311" s="426" t="s">
        <v>226</v>
      </c>
      <c r="B311" s="426"/>
      <c r="C311" s="264">
        <v>200</v>
      </c>
      <c r="D311" s="134">
        <v>5.8</v>
      </c>
      <c r="E311" s="134">
        <v>5</v>
      </c>
      <c r="F311" s="134">
        <v>8</v>
      </c>
      <c r="G311" s="133">
        <v>106</v>
      </c>
    </row>
    <row r="312" spans="1:7">
      <c r="A312" s="425" t="s">
        <v>227</v>
      </c>
      <c r="B312" s="425"/>
      <c r="C312" s="266">
        <f>C288+C297+C302+C308+C311</f>
        <v>2730</v>
      </c>
      <c r="D312" s="267">
        <f>D288+D297+D302+D308+D311</f>
        <v>113.57000000000001</v>
      </c>
      <c r="E312" s="267">
        <f>E288+E297+E302+E308+E311</f>
        <v>98.22</v>
      </c>
      <c r="F312" s="267">
        <f>F288+F297+F302+F308+F311</f>
        <v>394.84</v>
      </c>
      <c r="G312" s="267">
        <f>G288+G297+G302+G308+G311</f>
        <v>2940.07</v>
      </c>
    </row>
    <row r="313" spans="1:7">
      <c r="A313" s="239"/>
      <c r="B313" s="240"/>
      <c r="C313" s="240"/>
      <c r="D313" s="240"/>
      <c r="E313" s="240"/>
      <c r="F313" s="240"/>
      <c r="G313" s="240"/>
    </row>
    <row r="314" spans="1:7">
      <c r="A314" s="241"/>
      <c r="B314" s="241"/>
      <c r="C314" s="241"/>
      <c r="D314" s="241"/>
      <c r="E314" s="241"/>
      <c r="F314" s="241"/>
      <c r="G314" s="241"/>
    </row>
    <row r="315" spans="1:7">
      <c r="A315" s="242" t="s">
        <v>209</v>
      </c>
      <c r="B315" s="243" t="s">
        <v>228</v>
      </c>
      <c r="C315" s="243"/>
      <c r="D315" s="243"/>
      <c r="E315" s="406"/>
      <c r="F315" s="406"/>
      <c r="G315" s="406"/>
    </row>
    <row r="316" spans="1:7">
      <c r="A316" s="242" t="s">
        <v>211</v>
      </c>
      <c r="B316" s="427">
        <v>2</v>
      </c>
      <c r="C316" s="427"/>
      <c r="D316" s="427"/>
      <c r="E316" s="244"/>
      <c r="F316" s="240"/>
      <c r="G316" s="240"/>
    </row>
    <row r="317" spans="1:7" ht="15.6" customHeight="1">
      <c r="A317" s="428" t="s">
        <v>6</v>
      </c>
      <c r="B317" s="424" t="s">
        <v>7</v>
      </c>
      <c r="C317" s="424" t="s">
        <v>8</v>
      </c>
      <c r="D317" s="424" t="s">
        <v>10</v>
      </c>
      <c r="E317" s="424"/>
      <c r="F317" s="424"/>
      <c r="G317" s="424" t="s">
        <v>11</v>
      </c>
    </row>
    <row r="318" spans="1:7">
      <c r="A318" s="428"/>
      <c r="B318" s="424"/>
      <c r="C318" s="424"/>
      <c r="D318" s="245" t="s">
        <v>12</v>
      </c>
      <c r="E318" s="245" t="s">
        <v>13</v>
      </c>
      <c r="F318" s="245" t="s">
        <v>14</v>
      </c>
      <c r="G318" s="424"/>
    </row>
    <row r="319" spans="1:7">
      <c r="A319" s="246">
        <v>1</v>
      </c>
      <c r="B319" s="246">
        <v>2</v>
      </c>
      <c r="C319" s="246">
        <v>3</v>
      </c>
      <c r="D319" s="246">
        <v>4</v>
      </c>
      <c r="E319" s="246">
        <v>5</v>
      </c>
      <c r="F319" s="246">
        <v>6</v>
      </c>
      <c r="G319" s="246">
        <v>7</v>
      </c>
    </row>
    <row r="320" spans="1:7">
      <c r="A320" s="247" t="s">
        <v>212</v>
      </c>
      <c r="B320" s="247"/>
      <c r="C320" s="247"/>
      <c r="D320" s="247"/>
      <c r="E320" s="247"/>
      <c r="F320" s="247"/>
      <c r="G320" s="247"/>
    </row>
    <row r="321" spans="1:7">
      <c r="A321" s="21">
        <v>14</v>
      </c>
      <c r="B321" s="22" t="s">
        <v>28</v>
      </c>
      <c r="C321" s="21">
        <v>10</v>
      </c>
      <c r="D321" s="23">
        <v>0.08</v>
      </c>
      <c r="E321" s="23">
        <v>7.25</v>
      </c>
      <c r="F321" s="23">
        <v>0.13</v>
      </c>
      <c r="G321" s="23">
        <v>66.09</v>
      </c>
    </row>
    <row r="322" spans="1:7" ht="31.2">
      <c r="A322" s="21">
        <v>223.01</v>
      </c>
      <c r="B322" s="258" t="s">
        <v>287</v>
      </c>
      <c r="C322" s="256">
        <v>180</v>
      </c>
      <c r="D322" s="259">
        <v>25.44</v>
      </c>
      <c r="E322" s="259">
        <v>18.48</v>
      </c>
      <c r="F322" s="259">
        <v>38.81</v>
      </c>
      <c r="G322" s="259">
        <v>428.38</v>
      </c>
    </row>
    <row r="323" spans="1:7">
      <c r="A323" s="21">
        <v>377</v>
      </c>
      <c r="B323" s="22" t="s">
        <v>21</v>
      </c>
      <c r="C323" s="21">
        <v>200</v>
      </c>
      <c r="D323" s="23">
        <v>0.06</v>
      </c>
      <c r="E323" s="23">
        <v>0.01</v>
      </c>
      <c r="F323" s="23">
        <v>11.19</v>
      </c>
      <c r="G323" s="23">
        <v>46.28</v>
      </c>
    </row>
    <row r="324" spans="1:7">
      <c r="A324" s="21"/>
      <c r="B324" s="258" t="s">
        <v>22</v>
      </c>
      <c r="C324" s="256">
        <v>60</v>
      </c>
      <c r="D324" s="259">
        <v>4.74</v>
      </c>
      <c r="E324" s="260">
        <v>0.6</v>
      </c>
      <c r="F324" s="259">
        <v>28.98</v>
      </c>
      <c r="G324" s="256">
        <v>141</v>
      </c>
    </row>
    <row r="325" spans="1:7">
      <c r="A325" s="21">
        <v>338</v>
      </c>
      <c r="B325" s="22" t="s">
        <v>217</v>
      </c>
      <c r="C325" s="21">
        <v>100</v>
      </c>
      <c r="D325" s="24">
        <v>0.4</v>
      </c>
      <c r="E325" s="24">
        <v>0.3</v>
      </c>
      <c r="F325" s="24">
        <v>10.3</v>
      </c>
      <c r="G325" s="21">
        <v>47</v>
      </c>
    </row>
    <row r="326" spans="1:7">
      <c r="A326" s="425" t="s">
        <v>25</v>
      </c>
      <c r="B326" s="425"/>
      <c r="C326" s="246">
        <f>SUM(C321:C325)</f>
        <v>550</v>
      </c>
      <c r="D326" s="272">
        <f>SUM(D321:D325)</f>
        <v>30.72</v>
      </c>
      <c r="E326" s="272">
        <f>SUM(E321:E325)</f>
        <v>26.640000000000004</v>
      </c>
      <c r="F326" s="272">
        <f>SUM(F321:F325)</f>
        <v>89.41</v>
      </c>
      <c r="G326" s="261">
        <f>SUM(G321:G325)</f>
        <v>728.75</v>
      </c>
    </row>
    <row r="327" spans="1:7">
      <c r="A327" s="247" t="s">
        <v>214</v>
      </c>
      <c r="B327" s="247"/>
      <c r="C327" s="247"/>
      <c r="D327" s="247"/>
      <c r="E327" s="247"/>
      <c r="F327" s="247"/>
      <c r="G327" s="247"/>
    </row>
    <row r="328" spans="1:7" ht="31.2">
      <c r="A328" s="94">
        <v>40</v>
      </c>
      <c r="B328" s="120" t="s">
        <v>159</v>
      </c>
      <c r="C328" s="94">
        <v>100</v>
      </c>
      <c r="D328" s="95">
        <v>3.15</v>
      </c>
      <c r="E328" s="95">
        <v>6.23</v>
      </c>
      <c r="F328" s="95">
        <v>11.87</v>
      </c>
      <c r="G328" s="95">
        <v>116.62</v>
      </c>
    </row>
    <row r="329" spans="1:7" ht="31.2">
      <c r="A329" s="94">
        <v>88</v>
      </c>
      <c r="B329" s="18" t="s">
        <v>200</v>
      </c>
      <c r="C329" s="37">
        <v>255</v>
      </c>
      <c r="D329" s="38">
        <v>2.42</v>
      </c>
      <c r="E329" s="38">
        <v>6.06</v>
      </c>
      <c r="F329" s="38">
        <v>11.49</v>
      </c>
      <c r="G329" s="39">
        <v>110.85</v>
      </c>
    </row>
    <row r="330" spans="1:7">
      <c r="A330" s="10">
        <v>356</v>
      </c>
      <c r="B330" s="12" t="s">
        <v>59</v>
      </c>
      <c r="C330" s="10">
        <v>100</v>
      </c>
      <c r="D330" s="11">
        <v>19.2</v>
      </c>
      <c r="E330" s="13">
        <v>16.55</v>
      </c>
      <c r="F330" s="11">
        <v>0.27</v>
      </c>
      <c r="G330" s="13">
        <v>271.67</v>
      </c>
    </row>
    <row r="331" spans="1:7">
      <c r="A331" s="10">
        <v>415</v>
      </c>
      <c r="B331" s="12" t="s">
        <v>61</v>
      </c>
      <c r="C331" s="10">
        <v>180</v>
      </c>
      <c r="D331" s="11">
        <v>4.16</v>
      </c>
      <c r="E331" s="11">
        <v>4.1399999999999997</v>
      </c>
      <c r="F331" s="11">
        <v>37.93</v>
      </c>
      <c r="G331" s="11">
        <v>205.87</v>
      </c>
    </row>
    <row r="332" spans="1:7">
      <c r="A332" s="94">
        <v>342</v>
      </c>
      <c r="B332" s="120" t="s">
        <v>162</v>
      </c>
      <c r="C332" s="94">
        <v>200</v>
      </c>
      <c r="D332" s="95">
        <v>0.24</v>
      </c>
      <c r="E332" s="95">
        <v>0.13</v>
      </c>
      <c r="F332" s="95">
        <v>15.14</v>
      </c>
      <c r="G332" s="95">
        <v>64.06</v>
      </c>
    </row>
    <row r="333" spans="1:7">
      <c r="A333" s="21"/>
      <c r="B333" s="258" t="s">
        <v>22</v>
      </c>
      <c r="C333" s="256">
        <v>60</v>
      </c>
      <c r="D333" s="259">
        <v>4.74</v>
      </c>
      <c r="E333" s="260">
        <v>0.6</v>
      </c>
      <c r="F333" s="259">
        <v>28.98</v>
      </c>
      <c r="G333" s="256">
        <v>141</v>
      </c>
    </row>
    <row r="334" spans="1:7">
      <c r="A334" s="21"/>
      <c r="B334" s="258" t="s">
        <v>127</v>
      </c>
      <c r="C334" s="256">
        <v>60</v>
      </c>
      <c r="D334" s="259">
        <v>3.96</v>
      </c>
      <c r="E334" s="259">
        <v>0.72</v>
      </c>
      <c r="F334" s="259">
        <v>23.79</v>
      </c>
      <c r="G334" s="260">
        <v>118.8</v>
      </c>
    </row>
    <row r="335" spans="1:7">
      <c r="A335" s="425" t="s">
        <v>128</v>
      </c>
      <c r="B335" s="425"/>
      <c r="C335" s="246">
        <f>SUM(C328:C334)</f>
        <v>955</v>
      </c>
      <c r="D335" s="272" t="s">
        <v>288</v>
      </c>
      <c r="E335" s="272">
        <f>SUM(E328:E334)</f>
        <v>34.43</v>
      </c>
      <c r="F335" s="272">
        <f>SUM(F328:F334)</f>
        <v>129.47</v>
      </c>
      <c r="G335" s="272">
        <f>SUM(G328:G334)</f>
        <v>1028.8699999999999</v>
      </c>
    </row>
    <row r="336" spans="1:7">
      <c r="A336" s="247" t="s">
        <v>215</v>
      </c>
      <c r="B336" s="247"/>
      <c r="C336" s="247"/>
      <c r="D336" s="247"/>
      <c r="E336" s="247"/>
      <c r="F336" s="247"/>
      <c r="G336" s="247"/>
    </row>
    <row r="337" spans="1:7">
      <c r="A337" s="21">
        <v>406</v>
      </c>
      <c r="B337" s="22" t="s">
        <v>254</v>
      </c>
      <c r="C337" s="21">
        <v>75</v>
      </c>
      <c r="D337" s="23">
        <v>5.14</v>
      </c>
      <c r="E337" s="23">
        <v>6.44</v>
      </c>
      <c r="F337" s="23">
        <v>26.61</v>
      </c>
      <c r="G337" s="23">
        <v>184.89</v>
      </c>
    </row>
    <row r="338" spans="1:7">
      <c r="A338" s="21">
        <v>376</v>
      </c>
      <c r="B338" s="22" t="s">
        <v>32</v>
      </c>
      <c r="C338" s="21">
        <v>200</v>
      </c>
      <c r="D338" s="271"/>
      <c r="E338" s="271"/>
      <c r="F338" s="23">
        <v>11.09</v>
      </c>
      <c r="G338" s="23">
        <v>44.34</v>
      </c>
    </row>
    <row r="339" spans="1:7">
      <c r="A339" s="21">
        <v>338</v>
      </c>
      <c r="B339" s="22" t="s">
        <v>230</v>
      </c>
      <c r="C339" s="21">
        <v>100</v>
      </c>
      <c r="D339" s="24">
        <v>0.4</v>
      </c>
      <c r="E339" s="24">
        <v>0.4</v>
      </c>
      <c r="F339" s="24">
        <v>9.8000000000000007</v>
      </c>
      <c r="G339" s="21">
        <v>47</v>
      </c>
    </row>
    <row r="340" spans="1:7">
      <c r="A340" s="425" t="s">
        <v>218</v>
      </c>
      <c r="B340" s="425"/>
      <c r="C340" s="246">
        <v>375</v>
      </c>
      <c r="D340" s="23">
        <v>5.54</v>
      </c>
      <c r="E340" s="23">
        <v>6.84</v>
      </c>
      <c r="F340" s="23">
        <v>47.5</v>
      </c>
      <c r="G340" s="23">
        <v>276.23</v>
      </c>
    </row>
    <row r="341" spans="1:7">
      <c r="A341" s="262" t="s">
        <v>219</v>
      </c>
      <c r="B341" s="262"/>
      <c r="C341" s="262"/>
      <c r="D341" s="262"/>
      <c r="E341" s="262"/>
      <c r="F341" s="262"/>
      <c r="G341" s="262"/>
    </row>
    <row r="342" spans="1:7">
      <c r="A342" s="125">
        <v>75</v>
      </c>
      <c r="B342" s="33" t="s">
        <v>145</v>
      </c>
      <c r="C342" s="127">
        <v>100</v>
      </c>
      <c r="D342" s="128">
        <v>2.77</v>
      </c>
      <c r="E342" s="128">
        <v>7.5</v>
      </c>
      <c r="F342" s="128">
        <v>11.68</v>
      </c>
      <c r="G342" s="128">
        <v>125.3</v>
      </c>
    </row>
    <row r="343" spans="1:7">
      <c r="A343" s="133">
        <v>214</v>
      </c>
      <c r="B343" s="273" t="s">
        <v>255</v>
      </c>
      <c r="C343" s="21">
        <v>250</v>
      </c>
      <c r="D343" s="23">
        <v>17.579999999999998</v>
      </c>
      <c r="E343" s="24">
        <v>13.7</v>
      </c>
      <c r="F343" s="23">
        <v>25.83</v>
      </c>
      <c r="G343" s="23">
        <v>296.33999999999997</v>
      </c>
    </row>
    <row r="344" spans="1:7">
      <c r="A344" s="133">
        <v>378</v>
      </c>
      <c r="B344" s="273" t="s">
        <v>222</v>
      </c>
      <c r="C344" s="133">
        <v>200</v>
      </c>
      <c r="D344" s="134">
        <v>1.61</v>
      </c>
      <c r="E344" s="134">
        <v>1.39</v>
      </c>
      <c r="F344" s="134">
        <v>13.76</v>
      </c>
      <c r="G344" s="134">
        <v>74.34</v>
      </c>
    </row>
    <row r="345" spans="1:7">
      <c r="A345" s="133"/>
      <c r="B345" s="258" t="s">
        <v>22</v>
      </c>
      <c r="C345" s="256">
        <v>60</v>
      </c>
      <c r="D345" s="259">
        <v>4.74</v>
      </c>
      <c r="E345" s="260">
        <v>0.6</v>
      </c>
      <c r="F345" s="259">
        <v>28.98</v>
      </c>
      <c r="G345" s="256">
        <v>141</v>
      </c>
    </row>
    <row r="346" spans="1:7">
      <c r="A346" s="426" t="s">
        <v>223</v>
      </c>
      <c r="B346" s="426"/>
      <c r="C346" s="264">
        <f>SUM(C342:C345)</f>
        <v>610</v>
      </c>
      <c r="D346" s="265">
        <f>SUM(D342:D345)</f>
        <v>26.699999999999996</v>
      </c>
      <c r="E346" s="265">
        <f>SUM(E342:E345)</f>
        <v>23.19</v>
      </c>
      <c r="F346" s="265">
        <f>SUM(F342:F345)</f>
        <v>80.25</v>
      </c>
      <c r="G346" s="265">
        <f>SUM(G342:G345)</f>
        <v>636.98</v>
      </c>
    </row>
    <row r="347" spans="1:7">
      <c r="A347" s="262" t="s">
        <v>224</v>
      </c>
      <c r="B347" s="262"/>
      <c r="C347" s="262"/>
      <c r="D347" s="262"/>
      <c r="E347" s="262"/>
      <c r="F347" s="262"/>
      <c r="G347" s="262"/>
    </row>
    <row r="348" spans="1:7">
      <c r="A348" s="248">
        <v>376.02</v>
      </c>
      <c r="B348" s="249" t="s">
        <v>225</v>
      </c>
      <c r="C348" s="248">
        <v>200</v>
      </c>
      <c r="D348" s="252">
        <v>5.6</v>
      </c>
      <c r="E348" s="248">
        <v>4.8</v>
      </c>
      <c r="F348" s="252">
        <v>30</v>
      </c>
      <c r="G348" s="248">
        <v>186</v>
      </c>
    </row>
    <row r="349" spans="1:7">
      <c r="A349" s="426" t="s">
        <v>226</v>
      </c>
      <c r="B349" s="426"/>
      <c r="C349" s="264">
        <v>200</v>
      </c>
      <c r="D349" s="134">
        <v>5.8</v>
      </c>
      <c r="E349" s="134">
        <v>5</v>
      </c>
      <c r="F349" s="134">
        <v>9.6</v>
      </c>
      <c r="G349" s="133">
        <v>108</v>
      </c>
    </row>
    <row r="350" spans="1:7">
      <c r="A350" s="425" t="s">
        <v>227</v>
      </c>
      <c r="B350" s="425"/>
      <c r="C350" s="266">
        <f>C349+C346+C340+C335+C326</f>
        <v>2690</v>
      </c>
      <c r="D350" s="267" t="e">
        <f>D349+D346+D340+D335+D326</f>
        <v>#VALUE!</v>
      </c>
      <c r="E350" s="267">
        <f>E349+E346+E340+E335+E326</f>
        <v>96.100000000000009</v>
      </c>
      <c r="F350" s="267">
        <f>F349+F346+F340+F335+F326</f>
        <v>356.23</v>
      </c>
      <c r="G350" s="267">
        <f>G349+G346+G340+G335+G326</f>
        <v>2778.83</v>
      </c>
    </row>
    <row r="351" spans="1:7">
      <c r="A351" s="239"/>
      <c r="B351" s="240"/>
      <c r="C351" s="240"/>
      <c r="D351" s="240"/>
      <c r="E351" s="240"/>
      <c r="F351" s="240"/>
      <c r="G351" s="240"/>
    </row>
    <row r="352" spans="1:7">
      <c r="A352" s="241"/>
      <c r="B352" s="241"/>
      <c r="C352" s="241"/>
      <c r="D352" s="241"/>
      <c r="E352" s="241"/>
      <c r="F352" s="241"/>
      <c r="G352" s="241"/>
    </row>
    <row r="353" spans="1:7">
      <c r="A353" s="242" t="s">
        <v>209</v>
      </c>
      <c r="B353" s="243" t="s">
        <v>234</v>
      </c>
      <c r="C353" s="243"/>
      <c r="D353" s="243"/>
      <c r="E353" s="406"/>
      <c r="F353" s="406"/>
      <c r="G353" s="406"/>
    </row>
    <row r="354" spans="1:7">
      <c r="A354" s="242" t="s">
        <v>211</v>
      </c>
      <c r="B354" s="427">
        <v>2</v>
      </c>
      <c r="C354" s="427"/>
      <c r="D354" s="427"/>
      <c r="E354" s="244"/>
      <c r="F354" s="240"/>
      <c r="G354" s="240"/>
    </row>
    <row r="355" spans="1:7" ht="15.6" customHeight="1">
      <c r="A355" s="428" t="s">
        <v>6</v>
      </c>
      <c r="B355" s="424" t="s">
        <v>7</v>
      </c>
      <c r="C355" s="424" t="s">
        <v>8</v>
      </c>
      <c r="D355" s="424" t="s">
        <v>10</v>
      </c>
      <c r="E355" s="424"/>
      <c r="F355" s="424"/>
      <c r="G355" s="424" t="s">
        <v>11</v>
      </c>
    </row>
    <row r="356" spans="1:7">
      <c r="A356" s="428"/>
      <c r="B356" s="424"/>
      <c r="C356" s="424"/>
      <c r="D356" s="245" t="s">
        <v>12</v>
      </c>
      <c r="E356" s="245" t="s">
        <v>13</v>
      </c>
      <c r="F356" s="245" t="s">
        <v>14</v>
      </c>
      <c r="G356" s="424"/>
    </row>
    <row r="357" spans="1:7">
      <c r="A357" s="246">
        <v>1</v>
      </c>
      <c r="B357" s="246">
        <v>2</v>
      </c>
      <c r="C357" s="246">
        <v>3</v>
      </c>
      <c r="D357" s="246">
        <v>4</v>
      </c>
      <c r="E357" s="246">
        <v>5</v>
      </c>
      <c r="F357" s="246">
        <v>6</v>
      </c>
      <c r="G357" s="246">
        <v>7</v>
      </c>
    </row>
    <row r="358" spans="1:7">
      <c r="A358" s="247" t="s">
        <v>212</v>
      </c>
      <c r="B358" s="247"/>
      <c r="C358" s="247"/>
      <c r="D358" s="247"/>
      <c r="E358" s="247"/>
      <c r="F358" s="247"/>
      <c r="G358" s="247"/>
    </row>
    <row r="359" spans="1:7">
      <c r="A359" s="21">
        <v>175.04</v>
      </c>
      <c r="B359" s="258" t="s">
        <v>64</v>
      </c>
      <c r="C359" s="256">
        <v>250</v>
      </c>
      <c r="D359" s="259">
        <v>6.15</v>
      </c>
      <c r="E359" s="259">
        <v>6.57</v>
      </c>
      <c r="F359" s="259">
        <v>38.82</v>
      </c>
      <c r="G359" s="259">
        <v>239.65</v>
      </c>
    </row>
    <row r="360" spans="1:7">
      <c r="A360" s="21">
        <v>486</v>
      </c>
      <c r="B360" s="258" t="s">
        <v>96</v>
      </c>
      <c r="C360" s="256">
        <v>100</v>
      </c>
      <c r="D360" s="259">
        <v>7.63</v>
      </c>
      <c r="E360" s="259">
        <v>8.16</v>
      </c>
      <c r="F360" s="259">
        <v>31.26</v>
      </c>
      <c r="G360" s="259">
        <v>232.42</v>
      </c>
    </row>
    <row r="361" spans="1:7">
      <c r="A361" s="21">
        <v>382</v>
      </c>
      <c r="B361" s="22" t="s">
        <v>40</v>
      </c>
      <c r="C361" s="21">
        <v>200</v>
      </c>
      <c r="D361" s="23">
        <v>3.99</v>
      </c>
      <c r="E361" s="23">
        <v>3.17</v>
      </c>
      <c r="F361" s="23">
        <v>16.34</v>
      </c>
      <c r="G361" s="23">
        <v>111.18</v>
      </c>
    </row>
    <row r="362" spans="1:7">
      <c r="A362" s="21"/>
      <c r="B362" s="273" t="s">
        <v>22</v>
      </c>
      <c r="C362" s="133">
        <v>30</v>
      </c>
      <c r="D362" s="134">
        <v>2.37</v>
      </c>
      <c r="E362" s="144">
        <v>0.3</v>
      </c>
      <c r="F362" s="134">
        <v>14.49</v>
      </c>
      <c r="G362" s="144">
        <v>70.5</v>
      </c>
    </row>
    <row r="363" spans="1:7">
      <c r="A363" s="425" t="s">
        <v>25</v>
      </c>
      <c r="B363" s="425"/>
      <c r="C363" s="246">
        <f>SUM(C359:C362)</f>
        <v>580</v>
      </c>
      <c r="D363" s="272">
        <f>SUM(D359:D362)</f>
        <v>20.140000000000004</v>
      </c>
      <c r="E363" s="272">
        <f>SUM(E359:E362)</f>
        <v>18.2</v>
      </c>
      <c r="F363" s="272">
        <f>SUM(F359:F362)</f>
        <v>100.91</v>
      </c>
      <c r="G363" s="272">
        <f>SUM(G359:G362)</f>
        <v>653.75</v>
      </c>
    </row>
    <row r="364" spans="1:7">
      <c r="A364" s="247" t="s">
        <v>214</v>
      </c>
      <c r="B364" s="247"/>
      <c r="C364" s="247"/>
      <c r="D364" s="247"/>
      <c r="E364" s="247"/>
      <c r="F364" s="247"/>
      <c r="G364" s="247"/>
    </row>
    <row r="365" spans="1:7">
      <c r="A365" s="94" t="s">
        <v>137</v>
      </c>
      <c r="B365" s="120" t="s">
        <v>138</v>
      </c>
      <c r="C365" s="37">
        <v>100</v>
      </c>
      <c r="D365" s="39">
        <v>1.84</v>
      </c>
      <c r="E365" s="38">
        <v>8.26</v>
      </c>
      <c r="F365" s="38">
        <v>12.82</v>
      </c>
      <c r="G365" s="38">
        <v>133.30000000000001</v>
      </c>
    </row>
    <row r="366" spans="1:7">
      <c r="A366" s="94" t="s">
        <v>163</v>
      </c>
      <c r="B366" s="18" t="s">
        <v>201</v>
      </c>
      <c r="C366" s="37">
        <v>255</v>
      </c>
      <c r="D366" s="38">
        <v>2.4</v>
      </c>
      <c r="E366" s="38">
        <v>3.13</v>
      </c>
      <c r="F366" s="38">
        <v>16.850000000000001</v>
      </c>
      <c r="G366" s="38">
        <v>105.92</v>
      </c>
    </row>
    <row r="367" spans="1:7">
      <c r="A367" s="94" t="s">
        <v>165</v>
      </c>
      <c r="B367" s="18" t="s">
        <v>289</v>
      </c>
      <c r="C367" s="37">
        <v>100</v>
      </c>
      <c r="D367" s="38">
        <v>20.66</v>
      </c>
      <c r="E367" s="38">
        <v>14.93</v>
      </c>
      <c r="F367" s="38">
        <v>3.58</v>
      </c>
      <c r="G367" s="38">
        <v>231.45</v>
      </c>
    </row>
    <row r="368" spans="1:7">
      <c r="A368" s="94" t="s">
        <v>45</v>
      </c>
      <c r="B368" s="18" t="s">
        <v>46</v>
      </c>
      <c r="C368" s="37">
        <v>180</v>
      </c>
      <c r="D368" s="38">
        <v>7.6</v>
      </c>
      <c r="E368" s="38">
        <v>5.61</v>
      </c>
      <c r="F368" s="38">
        <v>34.33</v>
      </c>
      <c r="G368" s="38">
        <v>217.85</v>
      </c>
    </row>
    <row r="369" spans="1:7">
      <c r="A369" s="94" t="s">
        <v>167</v>
      </c>
      <c r="B369" s="120" t="s">
        <v>168</v>
      </c>
      <c r="C369" s="94">
        <v>200</v>
      </c>
      <c r="D369" s="95">
        <v>0.53</v>
      </c>
      <c r="E369" s="95">
        <v>0.22</v>
      </c>
      <c r="F369" s="96">
        <v>18.600000000000001</v>
      </c>
      <c r="G369" s="95">
        <v>88.51</v>
      </c>
    </row>
    <row r="370" spans="1:7">
      <c r="A370" s="21"/>
      <c r="B370" s="258" t="s">
        <v>22</v>
      </c>
      <c r="C370" s="256">
        <v>60</v>
      </c>
      <c r="D370" s="259">
        <v>4.74</v>
      </c>
      <c r="E370" s="260">
        <v>0.6</v>
      </c>
      <c r="F370" s="259">
        <v>28.98</v>
      </c>
      <c r="G370" s="256">
        <v>141</v>
      </c>
    </row>
    <row r="371" spans="1:7">
      <c r="A371" s="21"/>
      <c r="B371" s="258" t="s">
        <v>127</v>
      </c>
      <c r="C371" s="256">
        <v>60</v>
      </c>
      <c r="D371" s="259">
        <v>3.96</v>
      </c>
      <c r="E371" s="259">
        <v>0.72</v>
      </c>
      <c r="F371" s="259">
        <v>23.79</v>
      </c>
      <c r="G371" s="260">
        <v>118.8</v>
      </c>
    </row>
    <row r="372" spans="1:7">
      <c r="A372" s="425" t="s">
        <v>128</v>
      </c>
      <c r="B372" s="425"/>
      <c r="C372" s="246">
        <f>SUM(C365:C371)</f>
        <v>955</v>
      </c>
      <c r="D372" s="23">
        <f>SUM(D365:D371)</f>
        <v>41.730000000000004</v>
      </c>
      <c r="E372" s="23">
        <f>SUM(E365:E371)</f>
        <v>33.47</v>
      </c>
      <c r="F372" s="23">
        <f>SUM(F365:F371)</f>
        <v>138.95000000000002</v>
      </c>
      <c r="G372" s="23">
        <f>SUM(G365:G371)</f>
        <v>1036.83</v>
      </c>
    </row>
    <row r="373" spans="1:7">
      <c r="A373" s="247" t="s">
        <v>215</v>
      </c>
      <c r="B373" s="247"/>
      <c r="C373" s="247"/>
      <c r="D373" s="247"/>
      <c r="E373" s="247"/>
      <c r="F373" s="247"/>
      <c r="G373" s="247"/>
    </row>
    <row r="374" spans="1:7">
      <c r="A374" s="21">
        <v>446</v>
      </c>
      <c r="B374" s="22" t="s">
        <v>243</v>
      </c>
      <c r="C374" s="21">
        <v>75</v>
      </c>
      <c r="D374" s="23">
        <v>6.78</v>
      </c>
      <c r="E374" s="23">
        <v>13.52</v>
      </c>
      <c r="F374" s="24">
        <v>27.5</v>
      </c>
      <c r="G374" s="23">
        <v>259.74</v>
      </c>
    </row>
    <row r="375" spans="1:7">
      <c r="A375" s="21">
        <v>377</v>
      </c>
      <c r="B375" s="22" t="s">
        <v>21</v>
      </c>
      <c r="C375" s="21">
        <v>200</v>
      </c>
      <c r="D375" s="23">
        <v>0.06</v>
      </c>
      <c r="E375" s="23">
        <v>0.01</v>
      </c>
      <c r="F375" s="23">
        <v>11.19</v>
      </c>
      <c r="G375" s="23">
        <v>46.28</v>
      </c>
    </row>
    <row r="376" spans="1:7">
      <c r="A376" s="21">
        <v>338</v>
      </c>
      <c r="B376" s="22" t="s">
        <v>217</v>
      </c>
      <c r="C376" s="21">
        <v>100</v>
      </c>
      <c r="D376" s="24">
        <v>0.4</v>
      </c>
      <c r="E376" s="24">
        <v>0.3</v>
      </c>
      <c r="F376" s="24">
        <v>10.3</v>
      </c>
      <c r="G376" s="21">
        <v>47</v>
      </c>
    </row>
    <row r="377" spans="1:7">
      <c r="A377" s="425" t="s">
        <v>218</v>
      </c>
      <c r="B377" s="425"/>
      <c r="C377" s="246">
        <v>375</v>
      </c>
      <c r="D377" s="23">
        <v>7.24</v>
      </c>
      <c r="E377" s="23">
        <v>13.83</v>
      </c>
      <c r="F377" s="23">
        <v>48.99</v>
      </c>
      <c r="G377" s="23">
        <v>353.02</v>
      </c>
    </row>
    <row r="378" spans="1:7">
      <c r="A378" s="262" t="s">
        <v>219</v>
      </c>
      <c r="B378" s="262"/>
      <c r="C378" s="262"/>
      <c r="D378" s="262"/>
      <c r="E378" s="262"/>
      <c r="F378" s="262"/>
      <c r="G378" s="262"/>
    </row>
    <row r="379" spans="1:7">
      <c r="A379" s="133">
        <v>67</v>
      </c>
      <c r="B379" s="18" t="s">
        <v>170</v>
      </c>
      <c r="C379" s="37">
        <v>100</v>
      </c>
      <c r="D379" s="38">
        <v>1.75</v>
      </c>
      <c r="E379" s="38">
        <v>7.21</v>
      </c>
      <c r="F379" s="38">
        <v>9.36</v>
      </c>
      <c r="G379" s="38">
        <v>110.05</v>
      </c>
    </row>
    <row r="380" spans="1:7">
      <c r="A380" s="133">
        <v>356.01</v>
      </c>
      <c r="B380" s="120" t="s">
        <v>123</v>
      </c>
      <c r="C380" s="94">
        <v>100</v>
      </c>
      <c r="D380" s="38">
        <v>21.74</v>
      </c>
      <c r="E380" s="38">
        <v>10.5</v>
      </c>
      <c r="F380" s="121">
        <v>5.64</v>
      </c>
      <c r="G380" s="38">
        <v>204.02</v>
      </c>
    </row>
    <row r="381" spans="1:7" ht="31.2">
      <c r="A381" s="133">
        <v>202</v>
      </c>
      <c r="B381" s="122" t="s">
        <v>195</v>
      </c>
      <c r="C381" s="37">
        <v>185</v>
      </c>
      <c r="D381" s="39">
        <v>6.2</v>
      </c>
      <c r="E381" s="38">
        <v>4.58</v>
      </c>
      <c r="F381" s="39">
        <v>42.3</v>
      </c>
      <c r="G381" s="38">
        <v>235.22</v>
      </c>
    </row>
    <row r="382" spans="1:7">
      <c r="A382" s="133">
        <v>376.01</v>
      </c>
      <c r="B382" s="273" t="s">
        <v>232</v>
      </c>
      <c r="C382" s="133">
        <v>200</v>
      </c>
      <c r="D382" s="144">
        <v>0.2</v>
      </c>
      <c r="E382" s="134">
        <v>0.02</v>
      </c>
      <c r="F382" s="134">
        <v>11.05</v>
      </c>
      <c r="G382" s="134">
        <v>45.41</v>
      </c>
    </row>
    <row r="383" spans="1:7">
      <c r="A383" s="133"/>
      <c r="B383" s="258" t="s">
        <v>22</v>
      </c>
      <c r="C383" s="256">
        <v>60</v>
      </c>
      <c r="D383" s="259">
        <v>4.74</v>
      </c>
      <c r="E383" s="260">
        <v>0.6</v>
      </c>
      <c r="F383" s="259">
        <v>28.98</v>
      </c>
      <c r="G383" s="256">
        <v>141</v>
      </c>
    </row>
    <row r="384" spans="1:7">
      <c r="A384" s="426" t="s">
        <v>223</v>
      </c>
      <c r="B384" s="426"/>
      <c r="C384" s="264">
        <f>SUM(C379:C383)</f>
        <v>645</v>
      </c>
      <c r="D384" s="265">
        <f>SUM(D379:D383)</f>
        <v>34.629999999999995</v>
      </c>
      <c r="E384" s="265">
        <f>SUM(E379:E383)</f>
        <v>22.91</v>
      </c>
      <c r="F384" s="265">
        <f>SUM(F379:F383)</f>
        <v>97.33</v>
      </c>
      <c r="G384" s="265">
        <f>SUM(G379:G383)</f>
        <v>735.69999999999993</v>
      </c>
    </row>
    <row r="385" spans="1:7">
      <c r="A385" s="262" t="s">
        <v>224</v>
      </c>
      <c r="B385" s="262"/>
      <c r="C385" s="262"/>
      <c r="D385" s="262"/>
      <c r="E385" s="262"/>
      <c r="F385" s="262"/>
      <c r="G385" s="262"/>
    </row>
    <row r="386" spans="1:7">
      <c r="A386" s="133">
        <v>376.03</v>
      </c>
      <c r="B386" s="273" t="s">
        <v>233</v>
      </c>
      <c r="C386" s="133">
        <v>200</v>
      </c>
      <c r="D386" s="144">
        <v>5.8</v>
      </c>
      <c r="E386" s="133">
        <v>5</v>
      </c>
      <c r="F386" s="133">
        <v>8</v>
      </c>
      <c r="G386" s="133">
        <v>106</v>
      </c>
    </row>
    <row r="387" spans="1:7">
      <c r="A387" s="426" t="s">
        <v>226</v>
      </c>
      <c r="B387" s="426"/>
      <c r="C387" s="264">
        <v>200</v>
      </c>
      <c r="D387" s="134">
        <v>5.8</v>
      </c>
      <c r="E387" s="134">
        <v>5</v>
      </c>
      <c r="F387" s="134">
        <v>8</v>
      </c>
      <c r="G387" s="133">
        <v>106</v>
      </c>
    </row>
    <row r="388" spans="1:7">
      <c r="A388" s="425" t="s">
        <v>227</v>
      </c>
      <c r="B388" s="425"/>
      <c r="C388" s="266">
        <f>C387+C384+C377+C372+C363</f>
        <v>2755</v>
      </c>
      <c r="D388" s="267">
        <f>D387+D384+D377+D372+D363</f>
        <v>109.54</v>
      </c>
      <c r="E388" s="267">
        <f>E387+E384+E377+E372+E363</f>
        <v>93.410000000000011</v>
      </c>
      <c r="F388" s="267">
        <f>F387+F384+F377+F372+F363</f>
        <v>394.17999999999995</v>
      </c>
      <c r="G388" s="267">
        <f>G387+G384+G377+G372+G363</f>
        <v>2885.2999999999997</v>
      </c>
    </row>
    <row r="389" spans="1:7">
      <c r="A389" s="239"/>
      <c r="B389" s="240"/>
      <c r="C389" s="240"/>
      <c r="D389" s="240"/>
      <c r="E389" s="240"/>
      <c r="F389" s="240"/>
      <c r="G389" s="240"/>
    </row>
    <row r="390" spans="1:7">
      <c r="A390" s="241"/>
      <c r="B390" s="241"/>
      <c r="C390" s="241"/>
      <c r="D390" s="241"/>
      <c r="E390" s="241"/>
      <c r="F390" s="241"/>
      <c r="G390" s="241"/>
    </row>
    <row r="391" spans="1:7">
      <c r="A391" s="242" t="s">
        <v>209</v>
      </c>
      <c r="B391" s="243" t="s">
        <v>237</v>
      </c>
      <c r="C391" s="243"/>
      <c r="D391" s="243"/>
      <c r="E391" s="406"/>
      <c r="F391" s="406"/>
      <c r="G391" s="406"/>
    </row>
    <row r="392" spans="1:7">
      <c r="A392" s="242" t="s">
        <v>211</v>
      </c>
      <c r="B392" s="427">
        <v>2</v>
      </c>
      <c r="C392" s="427"/>
      <c r="D392" s="427"/>
      <c r="E392" s="244"/>
      <c r="F392" s="240"/>
      <c r="G392" s="240"/>
    </row>
    <row r="393" spans="1:7" ht="15.6" customHeight="1">
      <c r="A393" s="428" t="s">
        <v>6</v>
      </c>
      <c r="B393" s="424" t="s">
        <v>7</v>
      </c>
      <c r="C393" s="424" t="s">
        <v>8</v>
      </c>
      <c r="D393" s="424" t="s">
        <v>10</v>
      </c>
      <c r="E393" s="424"/>
      <c r="F393" s="424"/>
      <c r="G393" s="424" t="s">
        <v>11</v>
      </c>
    </row>
    <row r="394" spans="1:7">
      <c r="A394" s="428"/>
      <c r="B394" s="424"/>
      <c r="C394" s="424"/>
      <c r="D394" s="245" t="s">
        <v>12</v>
      </c>
      <c r="E394" s="245" t="s">
        <v>13</v>
      </c>
      <c r="F394" s="245" t="s">
        <v>14</v>
      </c>
      <c r="G394" s="424"/>
    </row>
    <row r="395" spans="1:7">
      <c r="A395" s="246">
        <v>1</v>
      </c>
      <c r="B395" s="246">
        <v>2</v>
      </c>
      <c r="C395" s="246">
        <v>3</v>
      </c>
      <c r="D395" s="246">
        <v>4</v>
      </c>
      <c r="E395" s="246">
        <v>5</v>
      </c>
      <c r="F395" s="246">
        <v>6</v>
      </c>
      <c r="G395" s="246">
        <v>7</v>
      </c>
    </row>
    <row r="396" spans="1:7">
      <c r="A396" s="247" t="s">
        <v>212</v>
      </c>
      <c r="B396" s="247"/>
      <c r="C396" s="247"/>
      <c r="D396" s="247"/>
      <c r="E396" s="247"/>
      <c r="F396" s="247"/>
      <c r="G396" s="247"/>
    </row>
    <row r="397" spans="1:7">
      <c r="A397" s="173">
        <v>16</v>
      </c>
      <c r="B397" s="184" t="s">
        <v>75</v>
      </c>
      <c r="C397" s="173">
        <v>15</v>
      </c>
      <c r="D397" s="174">
        <v>1.94</v>
      </c>
      <c r="E397" s="174">
        <v>3.27</v>
      </c>
      <c r="F397" s="174">
        <v>0.28999999999999998</v>
      </c>
      <c r="G397" s="185">
        <v>38.4</v>
      </c>
    </row>
    <row r="398" spans="1:7">
      <c r="A398" s="173">
        <v>15</v>
      </c>
      <c r="B398" s="184" t="s">
        <v>36</v>
      </c>
      <c r="C398" s="173">
        <v>15</v>
      </c>
      <c r="D398" s="185">
        <v>3.9</v>
      </c>
      <c r="E398" s="174">
        <v>3.92</v>
      </c>
      <c r="F398" s="196"/>
      <c r="G398" s="185">
        <v>51.6</v>
      </c>
    </row>
    <row r="399" spans="1:7" ht="31.2">
      <c r="A399" s="21">
        <v>173.02</v>
      </c>
      <c r="B399" s="22" t="s">
        <v>256</v>
      </c>
      <c r="C399" s="256">
        <v>250</v>
      </c>
      <c r="D399" s="259">
        <v>10.02</v>
      </c>
      <c r="E399" s="259">
        <v>9.3800000000000008</v>
      </c>
      <c r="F399" s="259">
        <v>42.55</v>
      </c>
      <c r="G399" s="259">
        <v>295.23</v>
      </c>
    </row>
    <row r="400" spans="1:7">
      <c r="A400" s="173">
        <v>376</v>
      </c>
      <c r="B400" s="184" t="s">
        <v>32</v>
      </c>
      <c r="C400" s="173">
        <v>200</v>
      </c>
      <c r="D400" s="196"/>
      <c r="E400" s="196"/>
      <c r="F400" s="174">
        <v>11.09</v>
      </c>
      <c r="G400" s="174">
        <v>44.34</v>
      </c>
    </row>
    <row r="401" spans="1:7">
      <c r="A401" s="173">
        <v>16</v>
      </c>
      <c r="B401" s="184" t="s">
        <v>75</v>
      </c>
      <c r="C401" s="173">
        <v>15</v>
      </c>
      <c r="D401" s="174">
        <v>1.94</v>
      </c>
      <c r="E401" s="174">
        <v>3.27</v>
      </c>
      <c r="F401" s="174">
        <v>0.28999999999999998</v>
      </c>
      <c r="G401" s="185">
        <v>38.4</v>
      </c>
    </row>
    <row r="402" spans="1:7">
      <c r="A402" s="21"/>
      <c r="B402" s="22" t="s">
        <v>22</v>
      </c>
      <c r="C402" s="21">
        <v>60</v>
      </c>
      <c r="D402" s="23">
        <v>4.74</v>
      </c>
      <c r="E402" s="24">
        <v>0.6</v>
      </c>
      <c r="F402" s="23">
        <v>28.98</v>
      </c>
      <c r="G402" s="21">
        <v>141</v>
      </c>
    </row>
    <row r="403" spans="1:7">
      <c r="A403" s="21">
        <v>338</v>
      </c>
      <c r="B403" s="22" t="s">
        <v>217</v>
      </c>
      <c r="C403" s="21">
        <v>100</v>
      </c>
      <c r="D403" s="24">
        <v>0.4</v>
      </c>
      <c r="E403" s="24">
        <v>0.3</v>
      </c>
      <c r="F403" s="24">
        <v>10.3</v>
      </c>
      <c r="G403" s="21">
        <v>47</v>
      </c>
    </row>
    <row r="404" spans="1:7">
      <c r="A404" s="425" t="s">
        <v>25</v>
      </c>
      <c r="B404" s="425"/>
      <c r="C404" s="246">
        <f>SUM(C397:C403)</f>
        <v>655</v>
      </c>
      <c r="D404" s="272">
        <f>SUM(D397:D403)</f>
        <v>22.939999999999998</v>
      </c>
      <c r="E404" s="272">
        <f>SUM(E397:E403)</f>
        <v>20.740000000000002</v>
      </c>
      <c r="F404" s="272">
        <f>SUM(F397:F403)</f>
        <v>93.499999999999986</v>
      </c>
      <c r="G404" s="272">
        <f>SUM(G397:G403)</f>
        <v>655.97</v>
      </c>
    </row>
    <row r="405" spans="1:7">
      <c r="A405" s="247" t="s">
        <v>214</v>
      </c>
      <c r="B405" s="247"/>
      <c r="C405" s="247"/>
      <c r="D405" s="247"/>
      <c r="E405" s="247"/>
      <c r="F405" s="247"/>
      <c r="G405" s="247"/>
    </row>
    <row r="406" spans="1:7">
      <c r="A406" s="94">
        <v>67</v>
      </c>
      <c r="B406" s="18" t="s">
        <v>170</v>
      </c>
      <c r="C406" s="37">
        <v>100</v>
      </c>
      <c r="D406" s="38">
        <v>1.75</v>
      </c>
      <c r="E406" s="38">
        <v>7.21</v>
      </c>
      <c r="F406" s="38">
        <v>9.36</v>
      </c>
      <c r="G406" s="38">
        <v>110.05</v>
      </c>
    </row>
    <row r="407" spans="1:7" ht="31.2">
      <c r="A407" s="94">
        <v>82</v>
      </c>
      <c r="B407" s="120" t="s">
        <v>194</v>
      </c>
      <c r="C407" s="37">
        <v>255</v>
      </c>
      <c r="D407" s="38">
        <v>1.92</v>
      </c>
      <c r="E407" s="39">
        <v>3.94</v>
      </c>
      <c r="F407" s="38">
        <v>13.06</v>
      </c>
      <c r="G407" s="38">
        <v>95.92</v>
      </c>
    </row>
    <row r="408" spans="1:7">
      <c r="A408" s="94">
        <v>268</v>
      </c>
      <c r="B408" s="120" t="s">
        <v>171</v>
      </c>
      <c r="C408" s="94">
        <v>100</v>
      </c>
      <c r="D408" s="95">
        <v>12.77</v>
      </c>
      <c r="E408" s="95">
        <v>14.91</v>
      </c>
      <c r="F408" s="95">
        <v>12.05</v>
      </c>
      <c r="G408" s="95">
        <v>235.3</v>
      </c>
    </row>
    <row r="409" spans="1:7" ht="31.2">
      <c r="A409" s="17">
        <v>173</v>
      </c>
      <c r="B409" s="18" t="s">
        <v>203</v>
      </c>
      <c r="C409" s="19">
        <v>185</v>
      </c>
      <c r="D409" s="17">
        <v>4.1399999999999997</v>
      </c>
      <c r="E409" s="17">
        <v>5.0199999999999996</v>
      </c>
      <c r="F409" s="17">
        <v>22.75</v>
      </c>
      <c r="G409" s="17">
        <v>152.74</v>
      </c>
    </row>
    <row r="410" spans="1:7">
      <c r="A410" s="94">
        <v>342</v>
      </c>
      <c r="B410" s="120" t="s">
        <v>143</v>
      </c>
      <c r="C410" s="94">
        <v>200</v>
      </c>
      <c r="D410" s="95">
        <v>0.16</v>
      </c>
      <c r="E410" s="95">
        <v>0.04</v>
      </c>
      <c r="F410" s="95">
        <v>15.42</v>
      </c>
      <c r="G410" s="96">
        <v>63.6</v>
      </c>
    </row>
    <row r="411" spans="1:7">
      <c r="A411" s="21"/>
      <c r="B411" s="258" t="s">
        <v>22</v>
      </c>
      <c r="C411" s="256">
        <v>60</v>
      </c>
      <c r="D411" s="259">
        <v>4.74</v>
      </c>
      <c r="E411" s="260">
        <v>0.6</v>
      </c>
      <c r="F411" s="259">
        <v>28.98</v>
      </c>
      <c r="G411" s="256">
        <v>141</v>
      </c>
    </row>
    <row r="412" spans="1:7">
      <c r="A412" s="21"/>
      <c r="B412" s="258" t="s">
        <v>127</v>
      </c>
      <c r="C412" s="256">
        <v>60</v>
      </c>
      <c r="D412" s="259">
        <v>3.96</v>
      </c>
      <c r="E412" s="259">
        <v>0.72</v>
      </c>
      <c r="F412" s="259">
        <v>23.79</v>
      </c>
      <c r="G412" s="260">
        <v>118.8</v>
      </c>
    </row>
    <row r="413" spans="1:7">
      <c r="A413" s="425" t="s">
        <v>128</v>
      </c>
      <c r="B413" s="425"/>
      <c r="C413" s="246">
        <f>SUM(C406:C412)</f>
        <v>960</v>
      </c>
      <c r="D413" s="272">
        <f>SUM(D406:D412)</f>
        <v>29.439999999999998</v>
      </c>
      <c r="E413" s="272">
        <f>SUM(E406:E412)</f>
        <v>32.440000000000005</v>
      </c>
      <c r="F413" s="272">
        <f>SUM(F406:F412)</f>
        <v>125.41</v>
      </c>
      <c r="G413" s="272">
        <f>SUM(G406:G412)</f>
        <v>917.41</v>
      </c>
    </row>
    <row r="414" spans="1:7">
      <c r="A414" s="247" t="s">
        <v>215</v>
      </c>
      <c r="B414" s="247"/>
      <c r="C414" s="247"/>
      <c r="D414" s="247"/>
      <c r="E414" s="247"/>
      <c r="F414" s="247"/>
      <c r="G414" s="247"/>
    </row>
    <row r="415" spans="1:7">
      <c r="A415" s="21">
        <v>15</v>
      </c>
      <c r="B415" s="22" t="s">
        <v>36</v>
      </c>
      <c r="C415" s="21">
        <v>15</v>
      </c>
      <c r="D415" s="24">
        <v>3.9</v>
      </c>
      <c r="E415" s="23">
        <v>3.92</v>
      </c>
      <c r="F415" s="271"/>
      <c r="G415" s="24">
        <v>51.6</v>
      </c>
    </row>
    <row r="416" spans="1:7">
      <c r="A416" s="21">
        <v>14</v>
      </c>
      <c r="B416" s="22" t="s">
        <v>28</v>
      </c>
      <c r="C416" s="21">
        <v>5</v>
      </c>
      <c r="D416" s="23">
        <v>0.04</v>
      </c>
      <c r="E416" s="23">
        <v>3.63</v>
      </c>
      <c r="F416" s="23">
        <v>7.0000000000000007E-2</v>
      </c>
      <c r="G416" s="23">
        <v>33.049999999999997</v>
      </c>
    </row>
    <row r="417" spans="1:7">
      <c r="A417" s="21">
        <v>209</v>
      </c>
      <c r="B417" s="22" t="s">
        <v>249</v>
      </c>
      <c r="C417" s="21">
        <v>40</v>
      </c>
      <c r="D417" s="23">
        <v>5.08</v>
      </c>
      <c r="E417" s="24">
        <v>4.5999999999999996</v>
      </c>
      <c r="F417" s="23">
        <v>0.28000000000000003</v>
      </c>
      <c r="G417" s="24">
        <v>62.8</v>
      </c>
    </row>
    <row r="418" spans="1:7">
      <c r="A418" s="21">
        <v>378</v>
      </c>
      <c r="B418" s="22" t="s">
        <v>222</v>
      </c>
      <c r="C418" s="21">
        <v>200</v>
      </c>
      <c r="D418" s="23">
        <v>1.61</v>
      </c>
      <c r="E418" s="23">
        <v>1.39</v>
      </c>
      <c r="F418" s="23">
        <v>13.76</v>
      </c>
      <c r="G418" s="23">
        <v>74.34</v>
      </c>
    </row>
    <row r="419" spans="1:7">
      <c r="A419" s="21"/>
      <c r="B419" s="258" t="s">
        <v>22</v>
      </c>
      <c r="C419" s="256">
        <v>60</v>
      </c>
      <c r="D419" s="259">
        <v>4.74</v>
      </c>
      <c r="E419" s="260">
        <v>0.6</v>
      </c>
      <c r="F419" s="259">
        <v>28.98</v>
      </c>
      <c r="G419" s="256">
        <v>141</v>
      </c>
    </row>
    <row r="420" spans="1:7">
      <c r="A420" s="21">
        <v>338</v>
      </c>
      <c r="B420" s="22" t="s">
        <v>230</v>
      </c>
      <c r="C420" s="21">
        <v>100</v>
      </c>
      <c r="D420" s="24">
        <v>0.4</v>
      </c>
      <c r="E420" s="24">
        <v>0.4</v>
      </c>
      <c r="F420" s="24">
        <v>9.8000000000000007</v>
      </c>
      <c r="G420" s="21">
        <v>47</v>
      </c>
    </row>
    <row r="421" spans="1:7">
      <c r="A421" s="425" t="s">
        <v>218</v>
      </c>
      <c r="B421" s="425"/>
      <c r="C421" s="246">
        <f>SUM(C415:C420)</f>
        <v>420</v>
      </c>
      <c r="D421" s="272">
        <f>SUM(D415:D420)</f>
        <v>15.77</v>
      </c>
      <c r="E421" s="272">
        <f>SUM(E415:E420)</f>
        <v>14.54</v>
      </c>
      <c r="F421" s="272">
        <f>SUM(F415:F420)</f>
        <v>52.89</v>
      </c>
      <c r="G421" s="272">
        <f>SUM(G415:G420)</f>
        <v>409.78999999999996</v>
      </c>
    </row>
    <row r="422" spans="1:7">
      <c r="A422" s="262" t="s">
        <v>219</v>
      </c>
      <c r="B422" s="262"/>
      <c r="C422" s="262"/>
      <c r="D422" s="262"/>
      <c r="E422" s="262"/>
      <c r="F422" s="262"/>
      <c r="G422" s="262"/>
    </row>
    <row r="423" spans="1:7">
      <c r="A423" s="133">
        <v>45</v>
      </c>
      <c r="B423" s="22" t="s">
        <v>130</v>
      </c>
      <c r="C423" s="21">
        <v>100</v>
      </c>
      <c r="D423" s="23">
        <v>1.54</v>
      </c>
      <c r="E423" s="23">
        <v>7.16</v>
      </c>
      <c r="F423" s="23">
        <v>4.3099999999999996</v>
      </c>
      <c r="G423" s="23">
        <v>88.13</v>
      </c>
    </row>
    <row r="424" spans="1:7">
      <c r="A424" s="133">
        <v>229</v>
      </c>
      <c r="B424" s="22" t="s">
        <v>257</v>
      </c>
      <c r="C424" s="21">
        <v>100</v>
      </c>
      <c r="D424" s="23">
        <v>10.49</v>
      </c>
      <c r="E424" s="24">
        <v>3.6</v>
      </c>
      <c r="F424" s="23">
        <v>2.4300000000000002</v>
      </c>
      <c r="G424" s="23">
        <v>84.71</v>
      </c>
    </row>
    <row r="425" spans="1:7">
      <c r="A425" s="133">
        <v>147</v>
      </c>
      <c r="B425" s="22" t="s">
        <v>73</v>
      </c>
      <c r="C425" s="21">
        <v>180</v>
      </c>
      <c r="D425" s="23">
        <v>4.42</v>
      </c>
      <c r="E425" s="23">
        <v>7.86</v>
      </c>
      <c r="F425" s="23">
        <v>34.86</v>
      </c>
      <c r="G425" s="23">
        <v>227.89</v>
      </c>
    </row>
    <row r="426" spans="1:7">
      <c r="A426" s="133">
        <v>377</v>
      </c>
      <c r="B426" s="273" t="s">
        <v>21</v>
      </c>
      <c r="C426" s="133">
        <v>200</v>
      </c>
      <c r="D426" s="134">
        <v>0.06</v>
      </c>
      <c r="E426" s="134">
        <v>0.01</v>
      </c>
      <c r="F426" s="134">
        <v>11.19</v>
      </c>
      <c r="G426" s="134">
        <v>46.28</v>
      </c>
    </row>
    <row r="427" spans="1:7">
      <c r="A427" s="133"/>
      <c r="B427" s="273" t="s">
        <v>22</v>
      </c>
      <c r="C427" s="133">
        <v>60</v>
      </c>
      <c r="D427" s="134">
        <v>4.74</v>
      </c>
      <c r="E427" s="144">
        <v>0.6</v>
      </c>
      <c r="F427" s="134">
        <v>28.98</v>
      </c>
      <c r="G427" s="144">
        <v>141</v>
      </c>
    </row>
    <row r="428" spans="1:7">
      <c r="A428" s="426" t="s">
        <v>223</v>
      </c>
      <c r="B428" s="426"/>
      <c r="C428" s="264">
        <f>SUM(C423:C427)</f>
        <v>640</v>
      </c>
      <c r="D428" s="265">
        <f>SUM(D423:D427)</f>
        <v>21.25</v>
      </c>
      <c r="E428" s="265">
        <f>SUM(E423:E427)</f>
        <v>19.230000000000004</v>
      </c>
      <c r="F428" s="265">
        <f>SUM(F423:F427)</f>
        <v>81.77</v>
      </c>
      <c r="G428" s="265">
        <f>SUM(G423:G427)</f>
        <v>588.01</v>
      </c>
    </row>
    <row r="429" spans="1:7">
      <c r="A429" s="262" t="s">
        <v>224</v>
      </c>
      <c r="B429" s="262"/>
      <c r="C429" s="262"/>
      <c r="D429" s="262"/>
      <c r="E429" s="262"/>
      <c r="F429" s="262"/>
      <c r="G429" s="262"/>
    </row>
    <row r="430" spans="1:7">
      <c r="A430" s="133">
        <v>376.02</v>
      </c>
      <c r="B430" s="273" t="s">
        <v>236</v>
      </c>
      <c r="C430" s="133">
        <v>200</v>
      </c>
      <c r="D430" s="144">
        <v>5.8</v>
      </c>
      <c r="E430" s="133">
        <v>5</v>
      </c>
      <c r="F430" s="144">
        <v>9.6</v>
      </c>
      <c r="G430" s="133">
        <v>108</v>
      </c>
    </row>
    <row r="431" spans="1:7">
      <c r="A431" s="426" t="s">
        <v>226</v>
      </c>
      <c r="B431" s="426"/>
      <c r="C431" s="264">
        <v>200</v>
      </c>
      <c r="D431" s="134">
        <v>5.8</v>
      </c>
      <c r="E431" s="134">
        <v>5</v>
      </c>
      <c r="F431" s="134">
        <v>9.6</v>
      </c>
      <c r="G431" s="133">
        <v>108</v>
      </c>
    </row>
    <row r="432" spans="1:7">
      <c r="A432" s="425" t="s">
        <v>227</v>
      </c>
      <c r="B432" s="425"/>
      <c r="C432" s="266">
        <f>C431+C428+C421+C413+C404</f>
        <v>2875</v>
      </c>
      <c r="D432" s="267">
        <f>D431+D428+D421+D413+D404</f>
        <v>95.199999999999989</v>
      </c>
      <c r="E432" s="267">
        <f>E431+E428+E421+E413+E404</f>
        <v>91.950000000000017</v>
      </c>
      <c r="F432" s="267">
        <f>F431+F428+F421+F413+F404</f>
        <v>363.16999999999996</v>
      </c>
      <c r="G432" s="267">
        <f>G431+G428+G421+G413+G404</f>
        <v>2679.1800000000003</v>
      </c>
    </row>
    <row r="433" spans="1:7">
      <c r="A433" s="239"/>
      <c r="B433" s="240"/>
      <c r="C433" s="240"/>
      <c r="D433" s="240"/>
      <c r="E433" s="240"/>
      <c r="F433" s="240"/>
      <c r="G433" s="240"/>
    </row>
    <row r="434" spans="1:7">
      <c r="A434" s="241"/>
      <c r="B434" s="241"/>
      <c r="C434" s="241"/>
      <c r="D434" s="241"/>
      <c r="E434" s="241"/>
      <c r="F434" s="241"/>
      <c r="G434" s="241"/>
    </row>
    <row r="435" spans="1:7">
      <c r="A435" s="242" t="s">
        <v>209</v>
      </c>
      <c r="B435" s="243" t="s">
        <v>241</v>
      </c>
      <c r="C435" s="243"/>
      <c r="D435" s="243"/>
      <c r="E435" s="406"/>
      <c r="F435" s="406"/>
      <c r="G435" s="406"/>
    </row>
    <row r="436" spans="1:7">
      <c r="A436" s="242" t="s">
        <v>211</v>
      </c>
      <c r="B436" s="427">
        <v>2</v>
      </c>
      <c r="C436" s="427"/>
      <c r="D436" s="427"/>
      <c r="E436" s="244"/>
      <c r="F436" s="240"/>
      <c r="G436" s="240"/>
    </row>
    <row r="437" spans="1:7" ht="15.6" customHeight="1">
      <c r="A437" s="428" t="s">
        <v>6</v>
      </c>
      <c r="B437" s="424" t="s">
        <v>7</v>
      </c>
      <c r="C437" s="424" t="s">
        <v>8</v>
      </c>
      <c r="D437" s="424" t="s">
        <v>10</v>
      </c>
      <c r="E437" s="424"/>
      <c r="F437" s="424"/>
      <c r="G437" s="424" t="s">
        <v>11</v>
      </c>
    </row>
    <row r="438" spans="1:7">
      <c r="A438" s="428"/>
      <c r="B438" s="424"/>
      <c r="C438" s="424"/>
      <c r="D438" s="245" t="s">
        <v>12</v>
      </c>
      <c r="E438" s="245" t="s">
        <v>13</v>
      </c>
      <c r="F438" s="245" t="s">
        <v>14</v>
      </c>
      <c r="G438" s="424"/>
    </row>
    <row r="439" spans="1:7">
      <c r="A439" s="246">
        <v>1</v>
      </c>
      <c r="B439" s="246">
        <v>2</v>
      </c>
      <c r="C439" s="246">
        <v>3</v>
      </c>
      <c r="D439" s="246">
        <v>4</v>
      </c>
      <c r="E439" s="246">
        <v>5</v>
      </c>
      <c r="F439" s="246">
        <v>6</v>
      </c>
      <c r="G439" s="246">
        <v>7</v>
      </c>
    </row>
    <row r="440" spans="1:7">
      <c r="A440" s="247" t="s">
        <v>212</v>
      </c>
      <c r="B440" s="247"/>
      <c r="C440" s="247"/>
      <c r="D440" s="247"/>
      <c r="E440" s="247"/>
      <c r="F440" s="247"/>
      <c r="G440" s="247"/>
    </row>
    <row r="441" spans="1:7">
      <c r="A441" s="268">
        <v>14</v>
      </c>
      <c r="B441" s="269" t="s">
        <v>28</v>
      </c>
      <c r="C441" s="21">
        <v>10</v>
      </c>
      <c r="D441" s="23">
        <v>0.08</v>
      </c>
      <c r="E441" s="23">
        <v>7.25</v>
      </c>
      <c r="F441" s="23">
        <v>0.13</v>
      </c>
      <c r="G441" s="23">
        <v>66.09</v>
      </c>
    </row>
    <row r="442" spans="1:7">
      <c r="A442" s="49">
        <v>223</v>
      </c>
      <c r="B442" s="270" t="s">
        <v>229</v>
      </c>
      <c r="C442" s="29">
        <v>250</v>
      </c>
      <c r="D442" s="30">
        <v>14.57</v>
      </c>
      <c r="E442" s="30">
        <v>25.45</v>
      </c>
      <c r="F442" s="30">
        <v>57.5</v>
      </c>
      <c r="G442" s="30">
        <v>517.25</v>
      </c>
    </row>
    <row r="443" spans="1:7">
      <c r="A443" s="268">
        <v>376</v>
      </c>
      <c r="B443" s="269" t="s">
        <v>32</v>
      </c>
      <c r="C443" s="21">
        <v>200</v>
      </c>
      <c r="D443" s="271"/>
      <c r="E443" s="271"/>
      <c r="F443" s="23">
        <v>11.09</v>
      </c>
      <c r="G443" s="23">
        <v>44.34</v>
      </c>
    </row>
    <row r="444" spans="1:7">
      <c r="A444" s="268"/>
      <c r="B444" s="269" t="s">
        <v>22</v>
      </c>
      <c r="C444" s="21">
        <v>60</v>
      </c>
      <c r="D444" s="23">
        <v>4.74</v>
      </c>
      <c r="E444" s="24">
        <v>0.6</v>
      </c>
      <c r="F444" s="23">
        <v>28.98</v>
      </c>
      <c r="G444" s="21">
        <v>141</v>
      </c>
    </row>
    <row r="445" spans="1:7">
      <c r="A445" s="268">
        <v>338</v>
      </c>
      <c r="B445" s="269" t="s">
        <v>217</v>
      </c>
      <c r="C445" s="21">
        <v>100</v>
      </c>
      <c r="D445" s="24">
        <v>0.4</v>
      </c>
      <c r="E445" s="24">
        <v>0.3</v>
      </c>
      <c r="F445" s="24">
        <v>10.3</v>
      </c>
      <c r="G445" s="21">
        <v>47</v>
      </c>
    </row>
    <row r="446" spans="1:7">
      <c r="A446" s="425" t="s">
        <v>25</v>
      </c>
      <c r="B446" s="425"/>
      <c r="C446" s="246">
        <f>SUM(C441:C445)</f>
        <v>620</v>
      </c>
      <c r="D446" s="272">
        <f>SUM(D441:D445)</f>
        <v>19.79</v>
      </c>
      <c r="E446" s="272">
        <f>SUM(E441:E445)</f>
        <v>33.6</v>
      </c>
      <c r="F446" s="272">
        <f>SUM(F441:F445)</f>
        <v>108</v>
      </c>
      <c r="G446" s="272">
        <f>SUM(G441:G445)</f>
        <v>815.68000000000006</v>
      </c>
    </row>
    <row r="447" spans="1:7">
      <c r="A447" s="247" t="s">
        <v>214</v>
      </c>
      <c r="B447" s="247"/>
      <c r="C447" s="247"/>
      <c r="D447" s="247"/>
      <c r="E447" s="247"/>
      <c r="F447" s="247"/>
      <c r="G447" s="247"/>
    </row>
    <row r="448" spans="1:7">
      <c r="A448" s="17">
        <v>49</v>
      </c>
      <c r="B448" s="18" t="s">
        <v>174</v>
      </c>
      <c r="C448" s="19">
        <v>100</v>
      </c>
      <c r="D448" s="17">
        <v>2.1</v>
      </c>
      <c r="E448" s="17">
        <v>5.13</v>
      </c>
      <c r="F448" s="17">
        <v>7.43</v>
      </c>
      <c r="G448" s="17">
        <v>84.29</v>
      </c>
    </row>
    <row r="449" spans="1:7">
      <c r="A449" s="94">
        <v>102</v>
      </c>
      <c r="B449" s="126" t="s">
        <v>140</v>
      </c>
      <c r="C449" s="127">
        <v>250</v>
      </c>
      <c r="D449" s="96">
        <v>5.88</v>
      </c>
      <c r="E449" s="95">
        <v>5.4</v>
      </c>
      <c r="F449" s="95">
        <v>19.28</v>
      </c>
      <c r="G449" s="96">
        <v>128.38</v>
      </c>
    </row>
    <row r="450" spans="1:7">
      <c r="A450" s="94">
        <v>234</v>
      </c>
      <c r="B450" s="18" t="s">
        <v>204</v>
      </c>
      <c r="C450" s="37">
        <v>105</v>
      </c>
      <c r="D450" s="39">
        <v>16.239999999999998</v>
      </c>
      <c r="E450" s="38">
        <v>9.67</v>
      </c>
      <c r="F450" s="38">
        <v>13.46</v>
      </c>
      <c r="G450" s="38">
        <v>203.11</v>
      </c>
    </row>
    <row r="451" spans="1:7">
      <c r="A451" s="94">
        <v>147</v>
      </c>
      <c r="B451" s="18" t="s">
        <v>73</v>
      </c>
      <c r="C451" s="37">
        <v>180</v>
      </c>
      <c r="D451" s="38">
        <v>4.42</v>
      </c>
      <c r="E451" s="38">
        <v>6.1</v>
      </c>
      <c r="F451" s="38">
        <v>34.86</v>
      </c>
      <c r="G451" s="38">
        <v>211.68</v>
      </c>
    </row>
    <row r="452" spans="1:7">
      <c r="A452" s="94">
        <v>342</v>
      </c>
      <c r="B452" s="120" t="s">
        <v>126</v>
      </c>
      <c r="C452" s="94">
        <v>200</v>
      </c>
      <c r="D452" s="95">
        <v>0.16</v>
      </c>
      <c r="E452" s="95">
        <v>0.16</v>
      </c>
      <c r="F452" s="96">
        <v>14.9</v>
      </c>
      <c r="G452" s="95">
        <v>62.69</v>
      </c>
    </row>
    <row r="453" spans="1:7">
      <c r="A453" s="21"/>
      <c r="B453" s="258" t="s">
        <v>22</v>
      </c>
      <c r="C453" s="256">
        <v>60</v>
      </c>
      <c r="D453" s="259">
        <v>4.74</v>
      </c>
      <c r="E453" s="260">
        <v>0.6</v>
      </c>
      <c r="F453" s="259">
        <v>28.98</v>
      </c>
      <c r="G453" s="256">
        <v>141</v>
      </c>
    </row>
    <row r="454" spans="1:7">
      <c r="A454" s="21"/>
      <c r="B454" s="258" t="s">
        <v>127</v>
      </c>
      <c r="C454" s="256">
        <v>60</v>
      </c>
      <c r="D454" s="259">
        <v>3.96</v>
      </c>
      <c r="E454" s="259">
        <v>0.72</v>
      </c>
      <c r="F454" s="259">
        <v>23.79</v>
      </c>
      <c r="G454" s="260">
        <v>118.8</v>
      </c>
    </row>
    <row r="455" spans="1:7">
      <c r="A455" s="425" t="s">
        <v>128</v>
      </c>
      <c r="B455" s="425"/>
      <c r="C455" s="246">
        <f>SUM(C448:C454)</f>
        <v>955</v>
      </c>
      <c r="D455" s="272">
        <f>SUM(D448:D454)</f>
        <v>37.5</v>
      </c>
      <c r="E455" s="272">
        <f>SUM(E448:E454)</f>
        <v>27.780000000000005</v>
      </c>
      <c r="F455" s="272">
        <f>SUM(F448:F454)</f>
        <v>142.70000000000002</v>
      </c>
      <c r="G455" s="272">
        <f>SUM(G448:G454)</f>
        <v>949.95</v>
      </c>
    </row>
    <row r="456" spans="1:7">
      <c r="A456" s="247" t="s">
        <v>215</v>
      </c>
      <c r="B456" s="247"/>
      <c r="C456" s="247"/>
      <c r="D456" s="247"/>
      <c r="E456" s="247"/>
      <c r="F456" s="247"/>
      <c r="G456" s="247"/>
    </row>
    <row r="457" spans="1:7">
      <c r="A457" s="21">
        <v>421</v>
      </c>
      <c r="B457" s="22" t="s">
        <v>216</v>
      </c>
      <c r="C457" s="21">
        <v>75</v>
      </c>
      <c r="D457" s="23">
        <v>4.78</v>
      </c>
      <c r="E457" s="23">
        <v>8.35</v>
      </c>
      <c r="F457" s="23">
        <v>33.65</v>
      </c>
      <c r="G457" s="24">
        <v>229.5</v>
      </c>
    </row>
    <row r="458" spans="1:7">
      <c r="A458" s="21">
        <v>376</v>
      </c>
      <c r="B458" s="22" t="s">
        <v>32</v>
      </c>
      <c r="C458" s="21">
        <v>200</v>
      </c>
      <c r="D458" s="271"/>
      <c r="E458" s="271"/>
      <c r="F458" s="23">
        <v>11.09</v>
      </c>
      <c r="G458" s="23">
        <v>44.34</v>
      </c>
    </row>
    <row r="459" spans="1:7">
      <c r="A459" s="21">
        <v>338</v>
      </c>
      <c r="B459" s="22" t="s">
        <v>217</v>
      </c>
      <c r="C459" s="21">
        <v>100</v>
      </c>
      <c r="D459" s="24">
        <v>0.4</v>
      </c>
      <c r="E459" s="24">
        <v>0.3</v>
      </c>
      <c r="F459" s="24">
        <v>10.3</v>
      </c>
      <c r="G459" s="21">
        <v>47</v>
      </c>
    </row>
    <row r="460" spans="1:7">
      <c r="A460" s="425" t="s">
        <v>218</v>
      </c>
      <c r="B460" s="425"/>
      <c r="C460" s="246">
        <v>375</v>
      </c>
      <c r="D460" s="23">
        <v>5.18</v>
      </c>
      <c r="E460" s="23">
        <v>8.65</v>
      </c>
      <c r="F460" s="23">
        <v>55.04</v>
      </c>
      <c r="G460" s="23">
        <v>320.83999999999997</v>
      </c>
    </row>
    <row r="461" spans="1:7">
      <c r="A461" s="262" t="s">
        <v>219</v>
      </c>
      <c r="B461" s="262"/>
      <c r="C461" s="262"/>
      <c r="D461" s="262"/>
      <c r="E461" s="262"/>
      <c r="F461" s="262"/>
      <c r="G461" s="262"/>
    </row>
    <row r="462" spans="1:7">
      <c r="A462" s="133">
        <v>55</v>
      </c>
      <c r="B462" s="273" t="s">
        <v>150</v>
      </c>
      <c r="C462" s="21">
        <v>100</v>
      </c>
      <c r="D462" s="23">
        <v>1.26</v>
      </c>
      <c r="E462" s="24">
        <v>8.1</v>
      </c>
      <c r="F462" s="23">
        <v>6.25</v>
      </c>
      <c r="G462" s="23">
        <v>103.67</v>
      </c>
    </row>
    <row r="463" spans="1:7">
      <c r="A463" s="133">
        <v>213</v>
      </c>
      <c r="B463" s="279" t="s">
        <v>258</v>
      </c>
      <c r="C463" s="21">
        <v>250</v>
      </c>
      <c r="D463" s="24">
        <v>20.5</v>
      </c>
      <c r="E463" s="23">
        <v>17.16</v>
      </c>
      <c r="F463" s="23">
        <v>9.44</v>
      </c>
      <c r="G463" s="23">
        <v>275.55</v>
      </c>
    </row>
    <row r="464" spans="1:7">
      <c r="A464" s="133">
        <v>378</v>
      </c>
      <c r="B464" s="273" t="s">
        <v>222</v>
      </c>
      <c r="C464" s="133">
        <v>200</v>
      </c>
      <c r="D464" s="134">
        <v>1.61</v>
      </c>
      <c r="E464" s="134">
        <v>1.39</v>
      </c>
      <c r="F464" s="134">
        <v>13.76</v>
      </c>
      <c r="G464" s="134">
        <v>74.34</v>
      </c>
    </row>
    <row r="465" spans="1:7">
      <c r="A465" s="133"/>
      <c r="B465" s="258" t="s">
        <v>22</v>
      </c>
      <c r="C465" s="256">
        <v>60</v>
      </c>
      <c r="D465" s="259">
        <v>4.74</v>
      </c>
      <c r="E465" s="260">
        <v>0.6</v>
      </c>
      <c r="F465" s="259">
        <v>28.98</v>
      </c>
      <c r="G465" s="256">
        <v>141</v>
      </c>
    </row>
    <row r="466" spans="1:7">
      <c r="A466" s="426" t="s">
        <v>223</v>
      </c>
      <c r="B466" s="426"/>
      <c r="C466" s="264">
        <f>SUM(C462:C465)</f>
        <v>610</v>
      </c>
      <c r="D466" s="265">
        <f>SUM(D462:D465)</f>
        <v>28.11</v>
      </c>
      <c r="E466" s="265">
        <f>SUM(E462:E465)</f>
        <v>27.25</v>
      </c>
      <c r="F466" s="265">
        <f>SUM(F462:F465)</f>
        <v>58.43</v>
      </c>
      <c r="G466" s="265">
        <f>SUM(G462:G465)</f>
        <v>594.56000000000006</v>
      </c>
    </row>
    <row r="467" spans="1:7">
      <c r="A467" s="262" t="s">
        <v>224</v>
      </c>
      <c r="B467" s="262"/>
      <c r="C467" s="262"/>
      <c r="D467" s="262"/>
      <c r="E467" s="262"/>
      <c r="F467" s="262"/>
      <c r="G467" s="262"/>
    </row>
    <row r="468" spans="1:7">
      <c r="A468" s="133">
        <v>376.03</v>
      </c>
      <c r="B468" s="273" t="s">
        <v>233</v>
      </c>
      <c r="C468" s="133">
        <v>200</v>
      </c>
      <c r="D468" s="144">
        <v>5.8</v>
      </c>
      <c r="E468" s="133">
        <v>5</v>
      </c>
      <c r="F468" s="133">
        <v>8</v>
      </c>
      <c r="G468" s="133">
        <v>106</v>
      </c>
    </row>
    <row r="469" spans="1:7">
      <c r="A469" s="426" t="s">
        <v>226</v>
      </c>
      <c r="B469" s="426"/>
      <c r="C469" s="264">
        <v>200</v>
      </c>
      <c r="D469" s="134">
        <v>5.8</v>
      </c>
      <c r="E469" s="134">
        <v>5</v>
      </c>
      <c r="F469" s="134">
        <v>8</v>
      </c>
      <c r="G469" s="133">
        <v>106</v>
      </c>
    </row>
    <row r="470" spans="1:7">
      <c r="A470" s="425" t="s">
        <v>227</v>
      </c>
      <c r="B470" s="425"/>
      <c r="C470" s="266">
        <f>C469+C466+C460+C455+C446</f>
        <v>2760</v>
      </c>
      <c r="D470" s="267">
        <f>D469+D466+D460+D455+D446</f>
        <v>96.38</v>
      </c>
      <c r="E470" s="267">
        <f>E469+E466+E460+E455+E446</f>
        <v>102.28</v>
      </c>
      <c r="F470" s="267">
        <f>F469+F466+F460+F455+F446</f>
        <v>372.17</v>
      </c>
      <c r="G470" s="267">
        <f>G469+G466+G460+G455+G446</f>
        <v>2787.03</v>
      </c>
    </row>
    <row r="471" spans="1:7">
      <c r="A471" s="239"/>
      <c r="B471" s="240"/>
      <c r="C471" s="240"/>
      <c r="D471" s="240"/>
      <c r="E471" s="240"/>
      <c r="F471" s="240"/>
      <c r="G471" s="240"/>
    </row>
    <row r="472" spans="1:7">
      <c r="A472" s="241"/>
      <c r="B472" s="241"/>
      <c r="C472" s="241"/>
      <c r="D472" s="241"/>
      <c r="E472" s="241"/>
      <c r="F472" s="241"/>
      <c r="G472" s="241"/>
    </row>
    <row r="473" spans="1:7">
      <c r="A473" s="242" t="s">
        <v>209</v>
      </c>
      <c r="B473" s="243" t="s">
        <v>244</v>
      </c>
      <c r="C473" s="243"/>
      <c r="D473" s="243"/>
      <c r="E473" s="406"/>
      <c r="F473" s="406"/>
      <c r="G473" s="406"/>
    </row>
    <row r="474" spans="1:7">
      <c r="A474" s="242" t="s">
        <v>211</v>
      </c>
      <c r="B474" s="427">
        <v>2</v>
      </c>
      <c r="C474" s="427"/>
      <c r="D474" s="427"/>
      <c r="E474" s="244"/>
      <c r="F474" s="240"/>
      <c r="G474" s="240"/>
    </row>
    <row r="475" spans="1:7" ht="15.6" customHeight="1">
      <c r="A475" s="428" t="s">
        <v>6</v>
      </c>
      <c r="B475" s="424" t="s">
        <v>7</v>
      </c>
      <c r="C475" s="424" t="s">
        <v>8</v>
      </c>
      <c r="D475" s="424" t="s">
        <v>10</v>
      </c>
      <c r="E475" s="424"/>
      <c r="F475" s="424"/>
      <c r="G475" s="424" t="s">
        <v>11</v>
      </c>
    </row>
    <row r="476" spans="1:7">
      <c r="A476" s="428"/>
      <c r="B476" s="424"/>
      <c r="C476" s="424"/>
      <c r="D476" s="245" t="s">
        <v>12</v>
      </c>
      <c r="E476" s="245" t="s">
        <v>13</v>
      </c>
      <c r="F476" s="245" t="s">
        <v>14</v>
      </c>
      <c r="G476" s="424"/>
    </row>
    <row r="477" spans="1:7">
      <c r="A477" s="246">
        <v>1</v>
      </c>
      <c r="B477" s="246">
        <v>2</v>
      </c>
      <c r="C477" s="246">
        <v>3</v>
      </c>
      <c r="D477" s="246">
        <v>4</v>
      </c>
      <c r="E477" s="246">
        <v>5</v>
      </c>
      <c r="F477" s="246">
        <v>6</v>
      </c>
      <c r="G477" s="246">
        <v>7</v>
      </c>
    </row>
    <row r="478" spans="1:7">
      <c r="A478" s="247" t="s">
        <v>212</v>
      </c>
      <c r="B478" s="247"/>
      <c r="C478" s="247"/>
      <c r="D478" s="247"/>
      <c r="E478" s="247"/>
      <c r="F478" s="247"/>
      <c r="G478" s="247"/>
    </row>
    <row r="479" spans="1:7">
      <c r="A479" s="21">
        <v>15</v>
      </c>
      <c r="B479" s="22" t="s">
        <v>36</v>
      </c>
      <c r="C479" s="21">
        <v>15</v>
      </c>
      <c r="D479" s="24">
        <v>3.9</v>
      </c>
      <c r="E479" s="23">
        <v>3.92</v>
      </c>
      <c r="F479" s="271"/>
      <c r="G479" s="24">
        <v>51.6</v>
      </c>
    </row>
    <row r="480" spans="1:7">
      <c r="A480" s="21">
        <v>16</v>
      </c>
      <c r="B480" s="22" t="s">
        <v>75</v>
      </c>
      <c r="C480" s="21">
        <v>15</v>
      </c>
      <c r="D480" s="23">
        <v>1.94</v>
      </c>
      <c r="E480" s="23">
        <v>3.27</v>
      </c>
      <c r="F480" s="23">
        <v>0.28999999999999998</v>
      </c>
      <c r="G480" s="24">
        <v>38.4</v>
      </c>
    </row>
    <row r="481" spans="1:7" ht="31.2">
      <c r="A481" s="21">
        <v>173.01</v>
      </c>
      <c r="B481" s="22" t="s">
        <v>259</v>
      </c>
      <c r="C481" s="256">
        <v>250</v>
      </c>
      <c r="D481" s="260">
        <v>8.6999999999999993</v>
      </c>
      <c r="E481" s="259">
        <v>8.7799999999999994</v>
      </c>
      <c r="F481" s="259">
        <v>43.35</v>
      </c>
      <c r="G481" s="259">
        <v>290.07</v>
      </c>
    </row>
    <row r="482" spans="1:7">
      <c r="A482" s="21">
        <v>378</v>
      </c>
      <c r="B482" s="22" t="s">
        <v>222</v>
      </c>
      <c r="C482" s="21">
        <v>200</v>
      </c>
      <c r="D482" s="23">
        <v>1.61</v>
      </c>
      <c r="E482" s="23">
        <v>1.39</v>
      </c>
      <c r="F482" s="23">
        <v>13.76</v>
      </c>
      <c r="G482" s="23">
        <v>74.34</v>
      </c>
    </row>
    <row r="483" spans="1:7">
      <c r="A483" s="21"/>
      <c r="B483" s="22" t="s">
        <v>22</v>
      </c>
      <c r="C483" s="21">
        <v>60</v>
      </c>
      <c r="D483" s="23">
        <v>4.74</v>
      </c>
      <c r="E483" s="24">
        <v>0.6</v>
      </c>
      <c r="F483" s="23">
        <v>28.98</v>
      </c>
      <c r="G483" s="21">
        <v>141</v>
      </c>
    </row>
    <row r="484" spans="1:7">
      <c r="A484" s="21">
        <v>338</v>
      </c>
      <c r="B484" s="22" t="s">
        <v>217</v>
      </c>
      <c r="C484" s="21">
        <v>100</v>
      </c>
      <c r="D484" s="24">
        <v>0.4</v>
      </c>
      <c r="E484" s="24">
        <v>0.3</v>
      </c>
      <c r="F484" s="24">
        <v>10.3</v>
      </c>
      <c r="G484" s="21">
        <v>47</v>
      </c>
    </row>
    <row r="485" spans="1:7">
      <c r="A485" s="425" t="s">
        <v>25</v>
      </c>
      <c r="B485" s="425"/>
      <c r="C485" s="246">
        <f>SUM(C479:C484)</f>
        <v>640</v>
      </c>
      <c r="D485" s="272">
        <f>SUM(D479:D484)</f>
        <v>21.29</v>
      </c>
      <c r="E485" s="272">
        <f>SUM(E479:E484)</f>
        <v>18.260000000000002</v>
      </c>
      <c r="F485" s="272">
        <f>SUM(F479:F484)</f>
        <v>96.679999999999993</v>
      </c>
      <c r="G485" s="272">
        <f>SUM(G479:G484)</f>
        <v>642.41</v>
      </c>
    </row>
    <row r="486" spans="1:7">
      <c r="A486" s="247" t="s">
        <v>214</v>
      </c>
      <c r="B486" s="247"/>
      <c r="C486" s="247"/>
      <c r="D486" s="247"/>
      <c r="E486" s="247"/>
      <c r="F486" s="247"/>
      <c r="G486" s="247"/>
    </row>
    <row r="487" spans="1:7">
      <c r="A487" s="21">
        <v>67</v>
      </c>
      <c r="B487" s="22" t="s">
        <v>170</v>
      </c>
      <c r="C487" s="256">
        <v>100</v>
      </c>
      <c r="D487" s="259">
        <v>1.75</v>
      </c>
      <c r="E487" s="259">
        <v>7.21</v>
      </c>
      <c r="F487" s="259">
        <v>9.36</v>
      </c>
      <c r="G487" s="259">
        <v>110.05</v>
      </c>
    </row>
    <row r="488" spans="1:7" ht="27.75" customHeight="1">
      <c r="A488" s="21">
        <v>96</v>
      </c>
      <c r="B488" s="22" t="s">
        <v>164</v>
      </c>
      <c r="C488" s="256">
        <v>255</v>
      </c>
      <c r="D488" s="260">
        <v>2.4</v>
      </c>
      <c r="E488" s="259">
        <v>3.13</v>
      </c>
      <c r="F488" s="259">
        <v>16.850000000000001</v>
      </c>
      <c r="G488" s="259">
        <v>105.92</v>
      </c>
    </row>
    <row r="489" spans="1:7">
      <c r="A489" s="193">
        <v>268</v>
      </c>
      <c r="B489" s="194" t="s">
        <v>260</v>
      </c>
      <c r="C489" s="193">
        <v>100</v>
      </c>
      <c r="D489" s="195">
        <v>12.77</v>
      </c>
      <c r="E489" s="195">
        <v>14.91</v>
      </c>
      <c r="F489" s="195">
        <v>12.05</v>
      </c>
      <c r="G489" s="195">
        <v>235.3</v>
      </c>
    </row>
    <row r="490" spans="1:7">
      <c r="A490" s="21">
        <v>142</v>
      </c>
      <c r="B490" s="22" t="s">
        <v>221</v>
      </c>
      <c r="C490" s="256">
        <v>180</v>
      </c>
      <c r="D490" s="259">
        <v>3.68</v>
      </c>
      <c r="E490" s="259">
        <v>6.46</v>
      </c>
      <c r="F490" s="259">
        <v>21.53</v>
      </c>
      <c r="G490" s="259">
        <v>160.78</v>
      </c>
    </row>
    <row r="491" spans="1:7">
      <c r="A491" s="21">
        <v>349</v>
      </c>
      <c r="B491" s="22" t="s">
        <v>136</v>
      </c>
      <c r="C491" s="21">
        <v>200</v>
      </c>
      <c r="D491" s="23">
        <v>0.59</v>
      </c>
      <c r="E491" s="23">
        <v>0.05</v>
      </c>
      <c r="F491" s="23">
        <v>18.579999999999998</v>
      </c>
      <c r="G491" s="23">
        <v>77.94</v>
      </c>
    </row>
    <row r="492" spans="1:7">
      <c r="A492" s="21"/>
      <c r="B492" s="258" t="s">
        <v>22</v>
      </c>
      <c r="C492" s="256">
        <v>60</v>
      </c>
      <c r="D492" s="259">
        <v>4.74</v>
      </c>
      <c r="E492" s="260">
        <v>0.6</v>
      </c>
      <c r="F492" s="259">
        <v>28.98</v>
      </c>
      <c r="G492" s="256">
        <v>141</v>
      </c>
    </row>
    <row r="493" spans="1:7">
      <c r="A493" s="21"/>
      <c r="B493" s="258" t="s">
        <v>127</v>
      </c>
      <c r="C493" s="256">
        <v>60</v>
      </c>
      <c r="D493" s="259">
        <v>3.96</v>
      </c>
      <c r="E493" s="259">
        <v>0.72</v>
      </c>
      <c r="F493" s="259">
        <v>23.79</v>
      </c>
      <c r="G493" s="260">
        <v>118.8</v>
      </c>
    </row>
    <row r="494" spans="1:7">
      <c r="A494" s="425" t="s">
        <v>128</v>
      </c>
      <c r="B494" s="425"/>
      <c r="C494" s="246">
        <f>SUM(C487:C493)</f>
        <v>955</v>
      </c>
      <c r="D494" s="272">
        <f>SUM(D487:D493)</f>
        <v>29.89</v>
      </c>
      <c r="E494" s="272">
        <f>SUM(E487:E493)</f>
        <v>33.08</v>
      </c>
      <c r="F494" s="272">
        <f>SUM(F487:F493)</f>
        <v>131.14000000000001</v>
      </c>
      <c r="G494" s="272">
        <f>SUM(G487:G493)</f>
        <v>949.79</v>
      </c>
    </row>
    <row r="495" spans="1:7">
      <c r="A495" s="247" t="s">
        <v>215</v>
      </c>
      <c r="B495" s="247"/>
      <c r="C495" s="247"/>
      <c r="D495" s="247"/>
      <c r="E495" s="247"/>
      <c r="F495" s="247"/>
      <c r="G495" s="247"/>
    </row>
    <row r="496" spans="1:7">
      <c r="A496" s="21">
        <v>406</v>
      </c>
      <c r="B496" s="22" t="s">
        <v>246</v>
      </c>
      <c r="C496" s="21">
        <v>75</v>
      </c>
      <c r="D496" s="23">
        <v>11.93</v>
      </c>
      <c r="E496" s="23">
        <v>8.75</v>
      </c>
      <c r="F496" s="23">
        <v>29.52</v>
      </c>
      <c r="G496" s="23">
        <v>244.35</v>
      </c>
    </row>
    <row r="497" spans="1:7">
      <c r="A497" s="21">
        <v>376.01</v>
      </c>
      <c r="B497" s="22" t="s">
        <v>232</v>
      </c>
      <c r="C497" s="21">
        <v>200</v>
      </c>
      <c r="D497" s="24">
        <v>0.2</v>
      </c>
      <c r="E497" s="23">
        <v>0.02</v>
      </c>
      <c r="F497" s="23">
        <v>11.05</v>
      </c>
      <c r="G497" s="23">
        <v>45.41</v>
      </c>
    </row>
    <row r="498" spans="1:7">
      <c r="A498" s="21">
        <v>338</v>
      </c>
      <c r="B498" s="22" t="s">
        <v>230</v>
      </c>
      <c r="C498" s="21">
        <v>100</v>
      </c>
      <c r="D498" s="24">
        <v>0.4</v>
      </c>
      <c r="E498" s="24">
        <v>0.4</v>
      </c>
      <c r="F498" s="24">
        <v>9.8000000000000007</v>
      </c>
      <c r="G498" s="21">
        <v>47</v>
      </c>
    </row>
    <row r="499" spans="1:7">
      <c r="A499" s="425" t="s">
        <v>218</v>
      </c>
      <c r="B499" s="425"/>
      <c r="C499" s="246">
        <v>375</v>
      </c>
      <c r="D499" s="23">
        <v>12.53</v>
      </c>
      <c r="E499" s="23">
        <v>9.17</v>
      </c>
      <c r="F499" s="23">
        <v>50.37</v>
      </c>
      <c r="G499" s="23">
        <v>336.76</v>
      </c>
    </row>
    <row r="500" spans="1:7">
      <c r="A500" s="262" t="s">
        <v>219</v>
      </c>
      <c r="B500" s="262"/>
      <c r="C500" s="262"/>
      <c r="D500" s="262"/>
      <c r="E500" s="262"/>
      <c r="F500" s="262"/>
      <c r="G500" s="262"/>
    </row>
    <row r="501" spans="1:7">
      <c r="A501" s="94" t="s">
        <v>129</v>
      </c>
      <c r="B501" s="120" t="s">
        <v>130</v>
      </c>
      <c r="C501" s="37">
        <v>100</v>
      </c>
      <c r="D501" s="38">
        <v>1.54</v>
      </c>
      <c r="E501" s="39">
        <v>7.16</v>
      </c>
      <c r="F501" s="38">
        <v>4.3099999999999996</v>
      </c>
      <c r="G501" s="38">
        <v>88.13</v>
      </c>
    </row>
    <row r="502" spans="1:7" ht="31.2">
      <c r="A502" s="133">
        <v>294.01</v>
      </c>
      <c r="B502" s="273" t="s">
        <v>261</v>
      </c>
      <c r="C502" s="21">
        <v>120</v>
      </c>
      <c r="D502" s="23">
        <v>14.39</v>
      </c>
      <c r="E502" s="23">
        <v>14.12</v>
      </c>
      <c r="F502" s="23">
        <v>10.36</v>
      </c>
      <c r="G502" s="23">
        <v>226.73</v>
      </c>
    </row>
    <row r="503" spans="1:7">
      <c r="A503" s="133">
        <v>202</v>
      </c>
      <c r="B503" s="273" t="s">
        <v>19</v>
      </c>
      <c r="C503" s="21">
        <v>180</v>
      </c>
      <c r="D503" s="23">
        <v>7.97</v>
      </c>
      <c r="E503" s="23">
        <v>5.29</v>
      </c>
      <c r="F503" s="23">
        <v>50.84</v>
      </c>
      <c r="G503" s="23">
        <v>283.02</v>
      </c>
    </row>
    <row r="504" spans="1:7">
      <c r="A504" s="133">
        <v>376</v>
      </c>
      <c r="B504" s="273" t="s">
        <v>32</v>
      </c>
      <c r="C504" s="133">
        <v>200</v>
      </c>
      <c r="D504" s="278"/>
      <c r="E504" s="278"/>
      <c r="F504" s="134">
        <v>11.09</v>
      </c>
      <c r="G504" s="134">
        <v>44.34</v>
      </c>
    </row>
    <row r="505" spans="1:7">
      <c r="A505" s="133"/>
      <c r="B505" s="273" t="s">
        <v>22</v>
      </c>
      <c r="C505" s="133">
        <v>60</v>
      </c>
      <c r="D505" s="134">
        <v>4.74</v>
      </c>
      <c r="E505" s="144">
        <v>0.6</v>
      </c>
      <c r="F505" s="134">
        <v>28.98</v>
      </c>
      <c r="G505" s="133">
        <v>141</v>
      </c>
    </row>
    <row r="506" spans="1:7">
      <c r="A506" s="426" t="s">
        <v>223</v>
      </c>
      <c r="B506" s="426"/>
      <c r="C506" s="264">
        <f>SUM(C501:C505)</f>
        <v>660</v>
      </c>
      <c r="D506" s="265">
        <f>SUM(D501:D505)</f>
        <v>28.64</v>
      </c>
      <c r="E506" s="265">
        <f>SUM(E501:E505)</f>
        <v>27.17</v>
      </c>
      <c r="F506" s="265">
        <f>SUM(F501:F505)</f>
        <v>105.58000000000001</v>
      </c>
      <c r="G506" s="265">
        <f>SUM(G501:G505)</f>
        <v>783.22</v>
      </c>
    </row>
    <row r="507" spans="1:7">
      <c r="A507" s="262" t="s">
        <v>224</v>
      </c>
      <c r="B507" s="262"/>
      <c r="C507" s="262"/>
      <c r="D507" s="262"/>
      <c r="E507" s="262"/>
      <c r="F507" s="262"/>
      <c r="G507" s="262"/>
    </row>
    <row r="508" spans="1:7">
      <c r="A508" s="248">
        <v>376.02</v>
      </c>
      <c r="B508" s="249" t="s">
        <v>225</v>
      </c>
      <c r="C508" s="248">
        <v>200</v>
      </c>
      <c r="D508" s="252">
        <v>5.6</v>
      </c>
      <c r="E508" s="248">
        <v>4.8</v>
      </c>
      <c r="F508" s="252">
        <v>30</v>
      </c>
      <c r="G508" s="248">
        <v>186</v>
      </c>
    </row>
    <row r="509" spans="1:7">
      <c r="A509" s="426" t="s">
        <v>226</v>
      </c>
      <c r="B509" s="426"/>
      <c r="C509" s="264">
        <v>200</v>
      </c>
      <c r="D509" s="134">
        <v>5.8</v>
      </c>
      <c r="E509" s="134">
        <v>5</v>
      </c>
      <c r="F509" s="134">
        <v>9.6</v>
      </c>
      <c r="G509" s="133">
        <v>108</v>
      </c>
    </row>
    <row r="510" spans="1:7">
      <c r="A510" s="425" t="s">
        <v>227</v>
      </c>
      <c r="B510" s="425"/>
      <c r="C510" s="266">
        <f>C509+C506+C499+C494+C485</f>
        <v>2830</v>
      </c>
      <c r="D510" s="267">
        <f>D509+D506+D499+D494+D485</f>
        <v>98.15</v>
      </c>
      <c r="E510" s="267">
        <f>E509+E506+E499+E494+E485</f>
        <v>92.68</v>
      </c>
      <c r="F510" s="267">
        <f>F509+F506+F499+F494+F485</f>
        <v>393.37000000000006</v>
      </c>
      <c r="G510" s="267">
        <f>G509+G506+G499+G494+G485</f>
        <v>2820.18</v>
      </c>
    </row>
    <row r="511" spans="1:7">
      <c r="A511" s="239"/>
      <c r="B511" s="240"/>
      <c r="C511" s="240"/>
      <c r="D511" s="240"/>
      <c r="E511" s="240"/>
      <c r="F511" s="240"/>
      <c r="G511" s="240"/>
    </row>
    <row r="512" spans="1:7">
      <c r="A512" s="241"/>
      <c r="B512" s="241"/>
      <c r="C512" s="241"/>
      <c r="D512" s="241"/>
      <c r="E512" s="241"/>
      <c r="F512" s="241"/>
      <c r="G512" s="241"/>
    </row>
    <row r="513" spans="1:7">
      <c r="A513" s="242" t="s">
        <v>209</v>
      </c>
      <c r="B513" s="243" t="s">
        <v>248</v>
      </c>
      <c r="C513" s="243"/>
      <c r="D513" s="243"/>
      <c r="E513" s="406"/>
      <c r="F513" s="406"/>
      <c r="G513" s="406"/>
    </row>
    <row r="514" spans="1:7">
      <c r="A514" s="242" t="s">
        <v>211</v>
      </c>
      <c r="B514" s="427">
        <v>2</v>
      </c>
      <c r="C514" s="427"/>
      <c r="D514" s="427"/>
      <c r="E514" s="244"/>
      <c r="F514" s="240"/>
      <c r="G514" s="240"/>
    </row>
    <row r="515" spans="1:7" ht="15.6" customHeight="1">
      <c r="A515" s="428" t="s">
        <v>6</v>
      </c>
      <c r="B515" s="424" t="s">
        <v>7</v>
      </c>
      <c r="C515" s="424" t="s">
        <v>8</v>
      </c>
      <c r="D515" s="424" t="s">
        <v>10</v>
      </c>
      <c r="E515" s="424"/>
      <c r="F515" s="424"/>
      <c r="G515" s="424" t="s">
        <v>11</v>
      </c>
    </row>
    <row r="516" spans="1:7">
      <c r="A516" s="428"/>
      <c r="B516" s="424"/>
      <c r="C516" s="424"/>
      <c r="D516" s="245" t="s">
        <v>12</v>
      </c>
      <c r="E516" s="245" t="s">
        <v>13</v>
      </c>
      <c r="F516" s="245" t="s">
        <v>14</v>
      </c>
      <c r="G516" s="424"/>
    </row>
    <row r="517" spans="1:7">
      <c r="A517" s="246">
        <v>1</v>
      </c>
      <c r="B517" s="246">
        <v>2</v>
      </c>
      <c r="C517" s="246">
        <v>3</v>
      </c>
      <c r="D517" s="246">
        <v>4</v>
      </c>
      <c r="E517" s="246">
        <v>5</v>
      </c>
      <c r="F517" s="246">
        <v>6</v>
      </c>
      <c r="G517" s="246">
        <v>7</v>
      </c>
    </row>
    <row r="518" spans="1:7">
      <c r="A518" s="247" t="s">
        <v>212</v>
      </c>
      <c r="B518" s="247"/>
      <c r="C518" s="247"/>
      <c r="D518" s="247"/>
      <c r="E518" s="247"/>
      <c r="F518" s="247"/>
      <c r="G518" s="247"/>
    </row>
    <row r="519" spans="1:7">
      <c r="A519" s="21">
        <v>14</v>
      </c>
      <c r="B519" s="22" t="s">
        <v>28</v>
      </c>
      <c r="C519" s="21">
        <v>10</v>
      </c>
      <c r="D519" s="23">
        <v>0.08</v>
      </c>
      <c r="E519" s="23">
        <v>7.25</v>
      </c>
      <c r="F519" s="23">
        <v>0.13</v>
      </c>
      <c r="G519" s="23">
        <v>66.09</v>
      </c>
    </row>
    <row r="520" spans="1:7">
      <c r="A520" s="21">
        <v>209</v>
      </c>
      <c r="B520" s="22" t="s">
        <v>249</v>
      </c>
      <c r="C520" s="21">
        <v>40</v>
      </c>
      <c r="D520" s="23">
        <v>5.08</v>
      </c>
      <c r="E520" s="24">
        <v>4.5999999999999996</v>
      </c>
      <c r="F520" s="23">
        <v>0.28000000000000003</v>
      </c>
      <c r="G520" s="24">
        <v>62.8</v>
      </c>
    </row>
    <row r="521" spans="1:7" ht="31.2">
      <c r="A521" s="21">
        <v>173.02</v>
      </c>
      <c r="B521" s="22" t="s">
        <v>256</v>
      </c>
      <c r="C521" s="256">
        <v>250</v>
      </c>
      <c r="D521" s="259">
        <v>10.02</v>
      </c>
      <c r="E521" s="259">
        <v>9.3800000000000008</v>
      </c>
      <c r="F521" s="259">
        <v>42.55</v>
      </c>
      <c r="G521" s="259">
        <v>295.23</v>
      </c>
    </row>
    <row r="522" spans="1:7">
      <c r="A522" s="21">
        <v>382</v>
      </c>
      <c r="B522" s="22" t="s">
        <v>40</v>
      </c>
      <c r="C522" s="21">
        <v>200</v>
      </c>
      <c r="D522" s="23">
        <v>3.99</v>
      </c>
      <c r="E522" s="23">
        <v>3.17</v>
      </c>
      <c r="F522" s="23">
        <v>16.34</v>
      </c>
      <c r="G522" s="23">
        <v>111.18</v>
      </c>
    </row>
    <row r="523" spans="1:7">
      <c r="A523" s="21"/>
      <c r="B523" s="22" t="s">
        <v>22</v>
      </c>
      <c r="C523" s="21">
        <v>60</v>
      </c>
      <c r="D523" s="23">
        <v>4.74</v>
      </c>
      <c r="E523" s="24">
        <v>0.6</v>
      </c>
      <c r="F523" s="23">
        <v>28.98</v>
      </c>
      <c r="G523" s="21">
        <v>141</v>
      </c>
    </row>
    <row r="524" spans="1:7">
      <c r="A524" s="21">
        <v>338</v>
      </c>
      <c r="B524" s="22" t="s">
        <v>230</v>
      </c>
      <c r="C524" s="21">
        <v>100</v>
      </c>
      <c r="D524" s="24">
        <v>0.4</v>
      </c>
      <c r="E524" s="24">
        <v>0.4</v>
      </c>
      <c r="F524" s="24">
        <v>9.8000000000000007</v>
      </c>
      <c r="G524" s="21">
        <v>47</v>
      </c>
    </row>
    <row r="525" spans="1:7">
      <c r="A525" s="425" t="s">
        <v>25</v>
      </c>
      <c r="B525" s="425"/>
      <c r="C525" s="246">
        <f>SUM(C519:C524)</f>
        <v>660</v>
      </c>
      <c r="D525" s="272">
        <f>SUM(D519:D524)</f>
        <v>24.310000000000002</v>
      </c>
      <c r="E525" s="272">
        <f>SUM(E519:E524)</f>
        <v>25.4</v>
      </c>
      <c r="F525" s="272">
        <f>SUM(F519:F524)</f>
        <v>98.08</v>
      </c>
      <c r="G525" s="272">
        <f>SUM(G519:G524)</f>
        <v>723.3</v>
      </c>
    </row>
    <row r="526" spans="1:7">
      <c r="A526" s="247" t="s">
        <v>214</v>
      </c>
      <c r="B526" s="247"/>
      <c r="C526" s="247"/>
      <c r="D526" s="247"/>
      <c r="E526" s="247"/>
      <c r="F526" s="247"/>
      <c r="G526" s="247"/>
    </row>
    <row r="527" spans="1:7">
      <c r="A527" s="21">
        <v>39</v>
      </c>
      <c r="B527" s="22" t="s">
        <v>120</v>
      </c>
      <c r="C527" s="21">
        <v>60</v>
      </c>
      <c r="D527" s="21">
        <v>1</v>
      </c>
      <c r="E527" s="23">
        <v>4.32</v>
      </c>
      <c r="F527" s="23">
        <v>5.88</v>
      </c>
      <c r="G527" s="23">
        <v>66.19</v>
      </c>
    </row>
    <row r="528" spans="1:7" ht="31.2">
      <c r="A528" s="21">
        <v>88</v>
      </c>
      <c r="B528" s="22" t="s">
        <v>161</v>
      </c>
      <c r="C528" s="21">
        <v>205</v>
      </c>
      <c r="D528" s="23">
        <v>2.0099999999999998</v>
      </c>
      <c r="E528" s="23">
        <v>4.01</v>
      </c>
      <c r="F528" s="23">
        <v>9.48</v>
      </c>
      <c r="G528" s="24">
        <v>82.6</v>
      </c>
    </row>
    <row r="529" spans="1:7" ht="31.2">
      <c r="A529" s="133">
        <v>294</v>
      </c>
      <c r="B529" s="273" t="s">
        <v>274</v>
      </c>
      <c r="C529" s="133">
        <v>120</v>
      </c>
      <c r="D529" s="134">
        <v>12.16</v>
      </c>
      <c r="E529" s="134">
        <v>4.8</v>
      </c>
      <c r="F529" s="144">
        <v>14.45</v>
      </c>
      <c r="G529" s="134">
        <v>133.99</v>
      </c>
    </row>
    <row r="530" spans="1:7">
      <c r="A530" s="10">
        <v>415</v>
      </c>
      <c r="B530" s="12" t="s">
        <v>61</v>
      </c>
      <c r="C530" s="10">
        <v>180</v>
      </c>
      <c r="D530" s="11">
        <v>4.16</v>
      </c>
      <c r="E530" s="11">
        <v>4.1399999999999997</v>
      </c>
      <c r="F530" s="11">
        <v>37.93</v>
      </c>
      <c r="G530" s="11">
        <v>205.87</v>
      </c>
    </row>
    <row r="531" spans="1:7">
      <c r="A531" s="21">
        <v>342</v>
      </c>
      <c r="B531" s="22" t="s">
        <v>143</v>
      </c>
      <c r="C531" s="21">
        <v>200</v>
      </c>
      <c r="D531" s="23">
        <v>0.16</v>
      </c>
      <c r="E531" s="23">
        <v>0.04</v>
      </c>
      <c r="F531" s="23">
        <v>15.42</v>
      </c>
      <c r="G531" s="24">
        <v>63.6</v>
      </c>
    </row>
    <row r="532" spans="1:7">
      <c r="A532" s="21"/>
      <c r="B532" s="258" t="s">
        <v>22</v>
      </c>
      <c r="C532" s="256">
        <v>60</v>
      </c>
      <c r="D532" s="259">
        <v>4.74</v>
      </c>
      <c r="E532" s="260">
        <v>0.6</v>
      </c>
      <c r="F532" s="259">
        <v>28.98</v>
      </c>
      <c r="G532" s="256">
        <v>141</v>
      </c>
    </row>
    <row r="533" spans="1:7">
      <c r="A533" s="21"/>
      <c r="B533" s="258" t="s">
        <v>127</v>
      </c>
      <c r="C533" s="256">
        <v>60</v>
      </c>
      <c r="D533" s="259">
        <v>3.96</v>
      </c>
      <c r="E533" s="259">
        <v>0.72</v>
      </c>
      <c r="F533" s="259">
        <v>23.79</v>
      </c>
      <c r="G533" s="260">
        <v>118.8</v>
      </c>
    </row>
    <row r="534" spans="1:7">
      <c r="A534" s="425" t="s">
        <v>128</v>
      </c>
      <c r="B534" s="425"/>
      <c r="C534" s="246">
        <f>SUM(C527:C533)</f>
        <v>885</v>
      </c>
      <c r="D534" s="272">
        <f>SUM(D527:D533)</f>
        <v>28.189999999999998</v>
      </c>
      <c r="E534" s="272">
        <f>SUM(E527:E533)</f>
        <v>18.63</v>
      </c>
      <c r="F534" s="272">
        <f>SUM(F527:F533)</f>
        <v>135.93</v>
      </c>
      <c r="G534" s="272">
        <f>SUM(G527:G533)</f>
        <v>812.05</v>
      </c>
    </row>
    <row r="535" spans="1:7">
      <c r="A535" s="247" t="s">
        <v>215</v>
      </c>
      <c r="B535" s="247"/>
      <c r="C535" s="247"/>
      <c r="D535" s="247"/>
      <c r="E535" s="247"/>
      <c r="F535" s="247"/>
      <c r="G535" s="247"/>
    </row>
    <row r="536" spans="1:7">
      <c r="A536" s="21">
        <v>421</v>
      </c>
      <c r="B536" s="22" t="s">
        <v>216</v>
      </c>
      <c r="C536" s="21">
        <v>75</v>
      </c>
      <c r="D536" s="23">
        <v>4.78</v>
      </c>
      <c r="E536" s="23">
        <v>8.35</v>
      </c>
      <c r="F536" s="23">
        <v>33.65</v>
      </c>
      <c r="G536" s="24">
        <v>229.5</v>
      </c>
    </row>
    <row r="537" spans="1:7">
      <c r="A537" s="21">
        <v>377</v>
      </c>
      <c r="B537" s="22" t="s">
        <v>21</v>
      </c>
      <c r="C537" s="21">
        <v>200</v>
      </c>
      <c r="D537" s="23">
        <v>0.06</v>
      </c>
      <c r="E537" s="23">
        <v>0.01</v>
      </c>
      <c r="F537" s="23">
        <v>11.19</v>
      </c>
      <c r="G537" s="23">
        <v>46.28</v>
      </c>
    </row>
    <row r="538" spans="1:7">
      <c r="A538" s="21">
        <v>338</v>
      </c>
      <c r="B538" s="22" t="s">
        <v>217</v>
      </c>
      <c r="C538" s="21">
        <v>100</v>
      </c>
      <c r="D538" s="24">
        <v>0.4</v>
      </c>
      <c r="E538" s="24">
        <v>0.3</v>
      </c>
      <c r="F538" s="24">
        <v>10.3</v>
      </c>
      <c r="G538" s="21">
        <v>47</v>
      </c>
    </row>
    <row r="539" spans="1:7">
      <c r="A539" s="425" t="s">
        <v>218</v>
      </c>
      <c r="B539" s="425"/>
      <c r="C539" s="246">
        <v>375</v>
      </c>
      <c r="D539" s="23">
        <v>5.24</v>
      </c>
      <c r="E539" s="23">
        <v>8.66</v>
      </c>
      <c r="F539" s="23">
        <v>55.14</v>
      </c>
      <c r="G539" s="23">
        <v>322.77999999999997</v>
      </c>
    </row>
    <row r="540" spans="1:7">
      <c r="A540" s="262" t="s">
        <v>219</v>
      </c>
      <c r="B540" s="262"/>
      <c r="C540" s="262"/>
      <c r="D540" s="262"/>
      <c r="E540" s="262"/>
      <c r="F540" s="262"/>
      <c r="G540" s="262"/>
    </row>
    <row r="541" spans="1:7">
      <c r="A541" s="133">
        <v>99</v>
      </c>
      <c r="B541" s="120" t="s">
        <v>138</v>
      </c>
      <c r="C541" s="37">
        <v>100</v>
      </c>
      <c r="D541" s="39">
        <v>1.84</v>
      </c>
      <c r="E541" s="38">
        <v>8.26</v>
      </c>
      <c r="F541" s="38">
        <v>12.82</v>
      </c>
      <c r="G541" s="38">
        <v>133.30000000000001</v>
      </c>
    </row>
    <row r="542" spans="1:7">
      <c r="A542" s="133">
        <v>211</v>
      </c>
      <c r="B542" s="22" t="s">
        <v>235</v>
      </c>
      <c r="C542" s="21">
        <v>250</v>
      </c>
      <c r="D542" s="23">
        <v>23.01</v>
      </c>
      <c r="E542" s="23">
        <v>20.350000000000001</v>
      </c>
      <c r="F542" s="23">
        <v>4.78</v>
      </c>
      <c r="G542" s="23">
        <v>295.83</v>
      </c>
    </row>
    <row r="543" spans="1:7">
      <c r="A543" s="133">
        <v>376.01</v>
      </c>
      <c r="B543" s="273" t="s">
        <v>232</v>
      </c>
      <c r="C543" s="133">
        <v>200</v>
      </c>
      <c r="D543" s="144">
        <v>0.2</v>
      </c>
      <c r="E543" s="134">
        <v>0.02</v>
      </c>
      <c r="F543" s="134">
        <v>11.05</v>
      </c>
      <c r="G543" s="134">
        <v>45.41</v>
      </c>
    </row>
    <row r="544" spans="1:7">
      <c r="A544" s="133"/>
      <c r="B544" s="22" t="s">
        <v>22</v>
      </c>
      <c r="C544" s="21">
        <v>60</v>
      </c>
      <c r="D544" s="23">
        <v>4.74</v>
      </c>
      <c r="E544" s="24">
        <v>0.6</v>
      </c>
      <c r="F544" s="23">
        <v>28.98</v>
      </c>
      <c r="G544" s="21">
        <v>141</v>
      </c>
    </row>
    <row r="545" spans="1:7">
      <c r="A545" s="426" t="s">
        <v>223</v>
      </c>
      <c r="B545" s="426"/>
      <c r="C545" s="264">
        <f>SUM(C541:C544)</f>
        <v>610</v>
      </c>
      <c r="D545" s="134">
        <f>SUM(D541:D544)</f>
        <v>29.79</v>
      </c>
      <c r="E545" s="134">
        <f>SUM(E541:E544)</f>
        <v>29.23</v>
      </c>
      <c r="F545" s="134">
        <f>SUM(F541:F544)</f>
        <v>57.63</v>
      </c>
      <c r="G545" s="134">
        <f>SUM(G541:G544)</f>
        <v>615.54</v>
      </c>
    </row>
    <row r="546" spans="1:7">
      <c r="A546" s="262" t="s">
        <v>224</v>
      </c>
      <c r="B546" s="262"/>
      <c r="C546" s="262"/>
      <c r="D546" s="262"/>
      <c r="E546" s="262"/>
      <c r="F546" s="262"/>
      <c r="G546" s="262"/>
    </row>
    <row r="547" spans="1:7">
      <c r="A547" s="133">
        <v>376.03</v>
      </c>
      <c r="B547" s="273" t="s">
        <v>233</v>
      </c>
      <c r="C547" s="133">
        <v>200</v>
      </c>
      <c r="D547" s="144">
        <v>5.8</v>
      </c>
      <c r="E547" s="133">
        <v>5</v>
      </c>
      <c r="F547" s="133">
        <v>8</v>
      </c>
      <c r="G547" s="133">
        <v>106</v>
      </c>
    </row>
    <row r="548" spans="1:7">
      <c r="A548" s="426" t="s">
        <v>226</v>
      </c>
      <c r="B548" s="426"/>
      <c r="C548" s="264">
        <v>200</v>
      </c>
      <c r="D548" s="134">
        <v>5.8</v>
      </c>
      <c r="E548" s="134">
        <v>5</v>
      </c>
      <c r="F548" s="134">
        <v>8</v>
      </c>
      <c r="G548" s="133">
        <v>106</v>
      </c>
    </row>
    <row r="549" spans="1:7">
      <c r="A549" s="425" t="s">
        <v>227</v>
      </c>
      <c r="B549" s="425"/>
      <c r="C549" s="266">
        <f>C548+C545+C539+C534+C525</f>
        <v>2730</v>
      </c>
      <c r="D549" s="267">
        <f>D548+D545+D539+D534+D525</f>
        <v>93.33</v>
      </c>
      <c r="E549" s="267">
        <f>E548+E545+E539+E534+E525</f>
        <v>86.919999999999987</v>
      </c>
      <c r="F549" s="267">
        <f>F548+F545+F539+F534+F525</f>
        <v>354.78</v>
      </c>
      <c r="G549" s="267">
        <f>G548+G545+G539+G534+G525</f>
        <v>2579.67</v>
      </c>
    </row>
    <row r="550" spans="1:7">
      <c r="A550" s="239"/>
      <c r="B550" s="240"/>
      <c r="C550" s="240"/>
      <c r="D550" s="240"/>
      <c r="E550" s="240"/>
      <c r="F550" s="240"/>
      <c r="G550" s="240"/>
    </row>
    <row r="551" spans="1:7">
      <c r="A551" s="241"/>
      <c r="B551" s="241"/>
      <c r="C551" s="241"/>
      <c r="D551" s="241"/>
      <c r="E551" s="241"/>
      <c r="F551" s="241"/>
      <c r="G551" s="241"/>
    </row>
    <row r="552" spans="1:7">
      <c r="A552" s="242" t="s">
        <v>209</v>
      </c>
      <c r="B552" s="243" t="s">
        <v>210</v>
      </c>
      <c r="C552" s="243"/>
      <c r="D552" s="243"/>
      <c r="E552" s="406"/>
      <c r="F552" s="406"/>
      <c r="G552" s="406"/>
    </row>
    <row r="553" spans="1:7">
      <c r="A553" s="242" t="s">
        <v>211</v>
      </c>
      <c r="B553" s="427">
        <v>3</v>
      </c>
      <c r="C553" s="427"/>
      <c r="D553" s="427"/>
      <c r="E553" s="244"/>
      <c r="F553" s="240"/>
      <c r="G553" s="240"/>
    </row>
    <row r="554" spans="1:7" ht="15.6" customHeight="1">
      <c r="A554" s="428" t="s">
        <v>6</v>
      </c>
      <c r="B554" s="424" t="s">
        <v>7</v>
      </c>
      <c r="C554" s="424" t="s">
        <v>8</v>
      </c>
      <c r="D554" s="424" t="s">
        <v>10</v>
      </c>
      <c r="E554" s="424"/>
      <c r="F554" s="424"/>
      <c r="G554" s="424" t="s">
        <v>11</v>
      </c>
    </row>
    <row r="555" spans="1:7">
      <c r="A555" s="428"/>
      <c r="B555" s="424"/>
      <c r="C555" s="424"/>
      <c r="D555" s="245" t="s">
        <v>12</v>
      </c>
      <c r="E555" s="245" t="s">
        <v>13</v>
      </c>
      <c r="F555" s="245" t="s">
        <v>14</v>
      </c>
      <c r="G555" s="424"/>
    </row>
    <row r="556" spans="1:7">
      <c r="A556" s="246">
        <v>1</v>
      </c>
      <c r="B556" s="246">
        <v>2</v>
      </c>
      <c r="C556" s="246">
        <v>3</v>
      </c>
      <c r="D556" s="246">
        <v>4</v>
      </c>
      <c r="E556" s="246">
        <v>5</v>
      </c>
      <c r="F556" s="246">
        <v>6</v>
      </c>
      <c r="G556" s="246">
        <v>7</v>
      </c>
    </row>
    <row r="557" spans="1:7">
      <c r="A557" s="247" t="s">
        <v>212</v>
      </c>
      <c r="B557" s="247"/>
      <c r="C557" s="247"/>
      <c r="D557" s="247"/>
      <c r="E557" s="247"/>
      <c r="F557" s="247"/>
      <c r="G557" s="247"/>
    </row>
    <row r="558" spans="1:7">
      <c r="A558" s="175">
        <v>268</v>
      </c>
      <c r="B558" s="176" t="s">
        <v>188</v>
      </c>
      <c r="C558" s="175">
        <v>100</v>
      </c>
      <c r="D558" s="177">
        <v>14.71</v>
      </c>
      <c r="E558" s="177">
        <v>12.07</v>
      </c>
      <c r="F558" s="178">
        <v>14</v>
      </c>
      <c r="G558" s="177">
        <v>223.6</v>
      </c>
    </row>
    <row r="559" spans="1:7" ht="20.85" customHeight="1">
      <c r="A559" s="175">
        <v>415</v>
      </c>
      <c r="B559" s="176" t="s">
        <v>189</v>
      </c>
      <c r="C559" s="175">
        <v>180</v>
      </c>
      <c r="D559" s="177">
        <v>4.16</v>
      </c>
      <c r="E559" s="177">
        <v>4.1399999999999997</v>
      </c>
      <c r="F559" s="177">
        <v>37.93</v>
      </c>
      <c r="G559" s="177">
        <v>205.87</v>
      </c>
    </row>
    <row r="560" spans="1:7">
      <c r="A560" s="173">
        <v>377</v>
      </c>
      <c r="B560" s="184" t="s">
        <v>21</v>
      </c>
      <c r="C560" s="173">
        <v>200</v>
      </c>
      <c r="D560" s="174">
        <v>0.06</v>
      </c>
      <c r="E560" s="174">
        <v>0.01</v>
      </c>
      <c r="F560" s="174">
        <v>11.19</v>
      </c>
      <c r="G560" s="174">
        <v>46.28</v>
      </c>
    </row>
    <row r="561" spans="1:7">
      <c r="A561" s="21"/>
      <c r="B561" s="22" t="s">
        <v>22</v>
      </c>
      <c r="C561" s="21">
        <v>60</v>
      </c>
      <c r="D561" s="23">
        <v>4.74</v>
      </c>
      <c r="E561" s="24">
        <v>0.6</v>
      </c>
      <c r="F561" s="23">
        <v>28.98</v>
      </c>
      <c r="G561" s="21">
        <v>141</v>
      </c>
    </row>
    <row r="562" spans="1:7">
      <c r="A562" s="21">
        <v>338</v>
      </c>
      <c r="B562" s="22" t="s">
        <v>217</v>
      </c>
      <c r="C562" s="21">
        <v>100</v>
      </c>
      <c r="D562" s="24">
        <v>0.4</v>
      </c>
      <c r="E562" s="24">
        <v>0.3</v>
      </c>
      <c r="F562" s="24">
        <v>10.3</v>
      </c>
      <c r="G562" s="21">
        <v>47</v>
      </c>
    </row>
    <row r="563" spans="1:7">
      <c r="A563" s="425" t="s">
        <v>25</v>
      </c>
      <c r="B563" s="425"/>
      <c r="C563" s="246">
        <f>SUM(C558:C562)</f>
        <v>640</v>
      </c>
      <c r="D563" s="272">
        <f>SUM(D558:D562)</f>
        <v>24.07</v>
      </c>
      <c r="E563" s="272">
        <f>SUM(E558:E562)</f>
        <v>17.120000000000005</v>
      </c>
      <c r="F563" s="272">
        <f>SUM(F558:F562)</f>
        <v>102.39999999999999</v>
      </c>
      <c r="G563" s="272">
        <f>SUM(G558:G562)</f>
        <v>663.75</v>
      </c>
    </row>
    <row r="564" spans="1:7">
      <c r="A564" s="247" t="s">
        <v>214</v>
      </c>
      <c r="B564" s="247"/>
      <c r="C564" s="247"/>
      <c r="D564" s="247"/>
      <c r="E564" s="247"/>
      <c r="F564" s="247"/>
      <c r="G564" s="247"/>
    </row>
    <row r="565" spans="1:7">
      <c r="A565" s="94">
        <v>45</v>
      </c>
      <c r="B565" s="18" t="s">
        <v>130</v>
      </c>
      <c r="C565" s="37">
        <v>100</v>
      </c>
      <c r="D565" s="38">
        <v>1.54</v>
      </c>
      <c r="E565" s="39">
        <v>7.16</v>
      </c>
      <c r="F565" s="38">
        <v>4.3099999999999996</v>
      </c>
      <c r="G565" s="38">
        <v>88.13</v>
      </c>
    </row>
    <row r="566" spans="1:7">
      <c r="A566" s="94">
        <v>103</v>
      </c>
      <c r="B566" s="18" t="s">
        <v>132</v>
      </c>
      <c r="C566" s="37">
        <v>250</v>
      </c>
      <c r="D566" s="38">
        <v>2.71</v>
      </c>
      <c r="E566" s="39">
        <v>6.39</v>
      </c>
      <c r="F566" s="38">
        <v>18.690000000000001</v>
      </c>
      <c r="G566" s="38">
        <v>143.46</v>
      </c>
    </row>
    <row r="567" spans="1:7">
      <c r="A567" s="94">
        <v>290</v>
      </c>
      <c r="B567" s="18" t="s">
        <v>205</v>
      </c>
      <c r="C567" s="37">
        <v>100</v>
      </c>
      <c r="D567" s="38">
        <v>17.579999999999998</v>
      </c>
      <c r="E567" s="38">
        <v>12.65</v>
      </c>
      <c r="F567" s="38">
        <v>3.58</v>
      </c>
      <c r="G567" s="38">
        <v>195.05</v>
      </c>
    </row>
    <row r="568" spans="1:7">
      <c r="A568" s="94">
        <v>171</v>
      </c>
      <c r="B568" s="18" t="s">
        <v>46</v>
      </c>
      <c r="C568" s="37">
        <v>180</v>
      </c>
      <c r="D568" s="38">
        <v>7.6</v>
      </c>
      <c r="E568" s="38">
        <v>5.61</v>
      </c>
      <c r="F568" s="38">
        <v>34.33</v>
      </c>
      <c r="G568" s="38">
        <v>217.85</v>
      </c>
    </row>
    <row r="569" spans="1:7">
      <c r="A569" s="94">
        <v>349</v>
      </c>
      <c r="B569" s="120" t="s">
        <v>136</v>
      </c>
      <c r="C569" s="94">
        <v>200</v>
      </c>
      <c r="D569" s="95">
        <v>0.59</v>
      </c>
      <c r="E569" s="95">
        <v>0.05</v>
      </c>
      <c r="F569" s="95">
        <v>18.579999999999998</v>
      </c>
      <c r="G569" s="95">
        <v>77.94</v>
      </c>
    </row>
    <row r="570" spans="1:7">
      <c r="A570" s="21"/>
      <c r="B570" s="258" t="s">
        <v>22</v>
      </c>
      <c r="C570" s="256">
        <v>60</v>
      </c>
      <c r="D570" s="259">
        <v>4.74</v>
      </c>
      <c r="E570" s="260">
        <v>0.6</v>
      </c>
      <c r="F570" s="259">
        <v>28.98</v>
      </c>
      <c r="G570" s="256">
        <v>141</v>
      </c>
    </row>
    <row r="571" spans="1:7">
      <c r="A571" s="21"/>
      <c r="B571" s="258" t="s">
        <v>127</v>
      </c>
      <c r="C571" s="256">
        <v>60</v>
      </c>
      <c r="D571" s="259">
        <v>3.96</v>
      </c>
      <c r="E571" s="259">
        <v>0.72</v>
      </c>
      <c r="F571" s="259">
        <v>23.79</v>
      </c>
      <c r="G571" s="260">
        <v>118.8</v>
      </c>
    </row>
    <row r="572" spans="1:7">
      <c r="A572" s="425" t="s">
        <v>128</v>
      </c>
      <c r="B572" s="425"/>
      <c r="C572" s="246">
        <f>SUM(C565:C571)</f>
        <v>950</v>
      </c>
      <c r="D572" s="272">
        <f>SUM(D565:D571)</f>
        <v>38.72</v>
      </c>
      <c r="E572" s="272">
        <f>SUM(E565:E571)</f>
        <v>33.18</v>
      </c>
      <c r="F572" s="272">
        <f>SUM(F565:F571)</f>
        <v>132.26</v>
      </c>
      <c r="G572" s="272">
        <f>SUM(G565:G571)</f>
        <v>982.23</v>
      </c>
    </row>
    <row r="573" spans="1:7">
      <c r="A573" s="247" t="s">
        <v>215</v>
      </c>
      <c r="B573" s="247"/>
      <c r="C573" s="247"/>
      <c r="D573" s="247"/>
      <c r="E573" s="247"/>
      <c r="F573" s="247"/>
      <c r="G573" s="247"/>
    </row>
    <row r="574" spans="1:7">
      <c r="A574" s="21">
        <v>421</v>
      </c>
      <c r="B574" s="22" t="s">
        <v>216</v>
      </c>
      <c r="C574" s="21">
        <v>75</v>
      </c>
      <c r="D574" s="23">
        <v>4.78</v>
      </c>
      <c r="E574" s="23">
        <v>8.35</v>
      </c>
      <c r="F574" s="23">
        <v>33.65</v>
      </c>
      <c r="G574" s="24">
        <v>229.5</v>
      </c>
    </row>
    <row r="575" spans="1:7">
      <c r="A575" s="21">
        <v>382</v>
      </c>
      <c r="B575" s="22" t="s">
        <v>40</v>
      </c>
      <c r="C575" s="21">
        <v>200</v>
      </c>
      <c r="D575" s="23">
        <v>3.99</v>
      </c>
      <c r="E575" s="23">
        <v>3.17</v>
      </c>
      <c r="F575" s="23">
        <v>16.34</v>
      </c>
      <c r="G575" s="23">
        <v>111.18</v>
      </c>
    </row>
    <row r="576" spans="1:7">
      <c r="A576" s="21">
        <v>338</v>
      </c>
      <c r="B576" s="22" t="s">
        <v>230</v>
      </c>
      <c r="C576" s="21">
        <v>100</v>
      </c>
      <c r="D576" s="24">
        <v>0.4</v>
      </c>
      <c r="E576" s="24">
        <v>0.4</v>
      </c>
      <c r="F576" s="24">
        <v>9.8000000000000007</v>
      </c>
      <c r="G576" s="21">
        <v>47</v>
      </c>
    </row>
    <row r="577" spans="1:7">
      <c r="A577" s="425" t="s">
        <v>218</v>
      </c>
      <c r="B577" s="425"/>
      <c r="C577" s="246">
        <v>375</v>
      </c>
      <c r="D577" s="23">
        <v>9.17</v>
      </c>
      <c r="E577" s="23">
        <v>11.92</v>
      </c>
      <c r="F577" s="23">
        <v>59.79</v>
      </c>
      <c r="G577" s="23">
        <v>387.68</v>
      </c>
    </row>
    <row r="578" spans="1:7">
      <c r="A578" s="262" t="s">
        <v>219</v>
      </c>
      <c r="B578" s="262"/>
      <c r="C578" s="262"/>
      <c r="D578" s="262"/>
      <c r="E578" s="262"/>
      <c r="F578" s="262"/>
      <c r="G578" s="262"/>
    </row>
    <row r="579" spans="1:7" ht="31.2">
      <c r="A579" s="21">
        <v>40</v>
      </c>
      <c r="B579" s="22" t="s">
        <v>159</v>
      </c>
      <c r="C579" s="256">
        <v>100</v>
      </c>
      <c r="D579" s="259">
        <v>3.09</v>
      </c>
      <c r="E579" s="259">
        <v>7.19</v>
      </c>
      <c r="F579" s="259">
        <v>11.84</v>
      </c>
      <c r="G579" s="259">
        <v>124.94</v>
      </c>
    </row>
    <row r="580" spans="1:7">
      <c r="A580" s="248">
        <v>291</v>
      </c>
      <c r="B580" s="249" t="s">
        <v>231</v>
      </c>
      <c r="C580" s="248">
        <v>240</v>
      </c>
      <c r="D580" s="250">
        <v>28.86</v>
      </c>
      <c r="E580" s="250">
        <v>24.81</v>
      </c>
      <c r="F580" s="250">
        <v>40.69</v>
      </c>
      <c r="G580" s="252">
        <v>502.5</v>
      </c>
    </row>
    <row r="581" spans="1:7">
      <c r="A581" s="133">
        <v>376</v>
      </c>
      <c r="B581" s="273" t="s">
        <v>32</v>
      </c>
      <c r="C581" s="133">
        <v>200</v>
      </c>
      <c r="D581" s="278"/>
      <c r="E581" s="278"/>
      <c r="F581" s="134">
        <v>11.09</v>
      </c>
      <c r="G581" s="134">
        <v>44.34</v>
      </c>
    </row>
    <row r="582" spans="1:7">
      <c r="A582" s="133"/>
      <c r="B582" s="22" t="s">
        <v>22</v>
      </c>
      <c r="C582" s="21">
        <v>60</v>
      </c>
      <c r="D582" s="23">
        <v>4.74</v>
      </c>
      <c r="E582" s="24">
        <v>0.6</v>
      </c>
      <c r="F582" s="23">
        <v>28.98</v>
      </c>
      <c r="G582" s="21">
        <v>141</v>
      </c>
    </row>
    <row r="583" spans="1:7">
      <c r="A583" s="426" t="s">
        <v>223</v>
      </c>
      <c r="B583" s="426"/>
      <c r="C583" s="264">
        <v>500</v>
      </c>
      <c r="D583" s="134">
        <f>SUM(D579:D582)</f>
        <v>36.69</v>
      </c>
      <c r="E583" s="134">
        <f>SUM(E579:E582)</f>
        <v>32.6</v>
      </c>
      <c r="F583" s="134">
        <f>SUM(F579:F582)</f>
        <v>92.600000000000009</v>
      </c>
      <c r="G583" s="134">
        <f>SUM(G579:G582)</f>
        <v>812.78000000000009</v>
      </c>
    </row>
    <row r="584" spans="1:7">
      <c r="A584" s="262" t="s">
        <v>224</v>
      </c>
      <c r="B584" s="262"/>
      <c r="C584" s="262"/>
      <c r="D584" s="262"/>
      <c r="E584" s="262"/>
      <c r="F584" s="262"/>
      <c r="G584" s="262"/>
    </row>
    <row r="585" spans="1:7">
      <c r="A585" s="133">
        <v>376.02</v>
      </c>
      <c r="B585" s="273" t="s">
        <v>236</v>
      </c>
      <c r="C585" s="133">
        <v>200</v>
      </c>
      <c r="D585" s="144">
        <v>5.8</v>
      </c>
      <c r="E585" s="133">
        <v>5</v>
      </c>
      <c r="F585" s="144">
        <v>9.6</v>
      </c>
      <c r="G585" s="133">
        <v>108</v>
      </c>
    </row>
    <row r="586" spans="1:7">
      <c r="A586" s="426" t="s">
        <v>226</v>
      </c>
      <c r="B586" s="426"/>
      <c r="C586" s="264">
        <v>200</v>
      </c>
      <c r="D586" s="134">
        <v>5.8</v>
      </c>
      <c r="E586" s="134">
        <v>5</v>
      </c>
      <c r="F586" s="134">
        <v>9.6</v>
      </c>
      <c r="G586" s="133">
        <v>108</v>
      </c>
    </row>
    <row r="587" spans="1:7">
      <c r="A587" s="425" t="s">
        <v>227</v>
      </c>
      <c r="B587" s="425"/>
      <c r="C587" s="266">
        <f>C586+C583+C577+C572+C563</f>
        <v>2665</v>
      </c>
      <c r="D587" s="267">
        <f>D586+D583+D577+D572+D563</f>
        <v>114.44999999999999</v>
      </c>
      <c r="E587" s="267">
        <f>E586+E583+E577+E572+E563</f>
        <v>99.820000000000007</v>
      </c>
      <c r="F587" s="267">
        <f>F586+F583+F577+F572+F563</f>
        <v>396.65</v>
      </c>
      <c r="G587" s="267">
        <f>G586+G583+G577+G572+G563</f>
        <v>2954.44</v>
      </c>
    </row>
    <row r="588" spans="1:7">
      <c r="A588" s="239"/>
      <c r="B588" s="240"/>
      <c r="C588" s="240"/>
      <c r="D588" s="240"/>
      <c r="E588" s="240"/>
      <c r="F588" s="240"/>
      <c r="G588" s="240"/>
    </row>
    <row r="589" spans="1:7">
      <c r="A589" s="241"/>
      <c r="B589" s="241"/>
      <c r="C589" s="241"/>
      <c r="D589" s="241"/>
      <c r="E589" s="241"/>
      <c r="F589" s="241"/>
      <c r="G589" s="241"/>
    </row>
    <row r="590" spans="1:7">
      <c r="A590" s="242" t="s">
        <v>209</v>
      </c>
      <c r="B590" s="243" t="s">
        <v>228</v>
      </c>
      <c r="C590" s="243"/>
      <c r="D590" s="243"/>
      <c r="E590" s="406"/>
      <c r="F590" s="406"/>
      <c r="G590" s="406"/>
    </row>
    <row r="591" spans="1:7">
      <c r="A591" s="242" t="s">
        <v>211</v>
      </c>
      <c r="B591" s="427">
        <v>3</v>
      </c>
      <c r="C591" s="427"/>
      <c r="D591" s="427"/>
      <c r="E591" s="244"/>
      <c r="F591" s="240"/>
      <c r="G591" s="240"/>
    </row>
    <row r="592" spans="1:7" ht="15.6" customHeight="1">
      <c r="A592" s="428" t="s">
        <v>6</v>
      </c>
      <c r="B592" s="424" t="s">
        <v>7</v>
      </c>
      <c r="C592" s="424" t="s">
        <v>8</v>
      </c>
      <c r="D592" s="424" t="s">
        <v>10</v>
      </c>
      <c r="E592" s="424"/>
      <c r="F592" s="424"/>
      <c r="G592" s="424" t="s">
        <v>11</v>
      </c>
    </row>
    <row r="593" spans="1:7">
      <c r="A593" s="428"/>
      <c r="B593" s="424"/>
      <c r="C593" s="424"/>
      <c r="D593" s="245" t="s">
        <v>12</v>
      </c>
      <c r="E593" s="245" t="s">
        <v>13</v>
      </c>
      <c r="F593" s="245" t="s">
        <v>14</v>
      </c>
      <c r="G593" s="424"/>
    </row>
    <row r="594" spans="1:7">
      <c r="A594" s="246">
        <v>1</v>
      </c>
      <c r="B594" s="246">
        <v>2</v>
      </c>
      <c r="C594" s="246">
        <v>3</v>
      </c>
      <c r="D594" s="246">
        <v>4</v>
      </c>
      <c r="E594" s="246">
        <v>5</v>
      </c>
      <c r="F594" s="246">
        <v>6</v>
      </c>
      <c r="G594" s="246">
        <v>7</v>
      </c>
    </row>
    <row r="595" spans="1:7">
      <c r="A595" s="247" t="s">
        <v>212</v>
      </c>
      <c r="B595" s="247"/>
      <c r="C595" s="247"/>
      <c r="D595" s="247"/>
      <c r="E595" s="247"/>
      <c r="F595" s="247"/>
      <c r="G595" s="247"/>
    </row>
    <row r="596" spans="1:7">
      <c r="A596" s="10" t="s">
        <v>27</v>
      </c>
      <c r="B596" s="12" t="s">
        <v>28</v>
      </c>
      <c r="C596" s="21">
        <v>10</v>
      </c>
      <c r="D596" s="23">
        <v>0.08</v>
      </c>
      <c r="E596" s="23">
        <v>7.25</v>
      </c>
      <c r="F596" s="23">
        <v>0.13</v>
      </c>
      <c r="G596" s="23">
        <v>66.09</v>
      </c>
    </row>
    <row r="597" spans="1:7" ht="31.2">
      <c r="A597" s="10" t="s">
        <v>92</v>
      </c>
      <c r="B597" s="12" t="s">
        <v>115</v>
      </c>
      <c r="C597" s="29">
        <v>180</v>
      </c>
      <c r="D597" s="30">
        <v>25.78</v>
      </c>
      <c r="E597" s="30">
        <v>14.82</v>
      </c>
      <c r="F597" s="30">
        <v>37.450000000000003</v>
      </c>
      <c r="G597" s="30">
        <v>388.9</v>
      </c>
    </row>
    <row r="598" spans="1:7">
      <c r="A598" s="21">
        <v>376</v>
      </c>
      <c r="B598" s="22" t="s">
        <v>32</v>
      </c>
      <c r="C598" s="21">
        <v>200</v>
      </c>
      <c r="D598" s="271"/>
      <c r="E598" s="271"/>
      <c r="F598" s="23">
        <v>11.09</v>
      </c>
      <c r="G598" s="23">
        <v>44.34</v>
      </c>
    </row>
    <row r="599" spans="1:7">
      <c r="A599" s="21"/>
      <c r="B599" s="258" t="s">
        <v>22</v>
      </c>
      <c r="C599" s="256">
        <v>60</v>
      </c>
      <c r="D599" s="259">
        <v>4.74</v>
      </c>
      <c r="E599" s="260">
        <v>0.6</v>
      </c>
      <c r="F599" s="259">
        <v>28.98</v>
      </c>
      <c r="G599" s="256">
        <v>141</v>
      </c>
    </row>
    <row r="600" spans="1:7">
      <c r="A600" s="21">
        <v>338</v>
      </c>
      <c r="B600" s="22" t="s">
        <v>230</v>
      </c>
      <c r="C600" s="21">
        <v>100</v>
      </c>
      <c r="D600" s="24">
        <v>0.4</v>
      </c>
      <c r="E600" s="24">
        <v>0.4</v>
      </c>
      <c r="F600" s="24">
        <v>9.8000000000000007</v>
      </c>
      <c r="G600" s="21">
        <v>47</v>
      </c>
    </row>
    <row r="601" spans="1:7">
      <c r="A601" s="425" t="s">
        <v>25</v>
      </c>
      <c r="B601" s="425"/>
      <c r="C601" s="246">
        <f>SUM(C596:C600)</f>
        <v>550</v>
      </c>
      <c r="D601" s="272">
        <f>SUM(D596:D600)</f>
        <v>31</v>
      </c>
      <c r="E601" s="272">
        <f>SUM(E596:E600)</f>
        <v>23.07</v>
      </c>
      <c r="F601" s="272">
        <f>SUM(F596:F600)</f>
        <v>87.45</v>
      </c>
      <c r="G601" s="272">
        <f>SUM(G596:G600)</f>
        <v>687.33</v>
      </c>
    </row>
    <row r="602" spans="1:7">
      <c r="A602" s="247" t="s">
        <v>214</v>
      </c>
      <c r="B602" s="247"/>
      <c r="C602" s="247"/>
      <c r="D602" s="247"/>
      <c r="E602" s="247"/>
      <c r="F602" s="247"/>
      <c r="G602" s="247"/>
    </row>
    <row r="603" spans="1:7">
      <c r="A603" s="125">
        <v>75</v>
      </c>
      <c r="B603" s="33" t="s">
        <v>145</v>
      </c>
      <c r="C603" s="127">
        <v>100</v>
      </c>
      <c r="D603" s="128">
        <v>2.77</v>
      </c>
      <c r="E603" s="128">
        <v>7.5</v>
      </c>
      <c r="F603" s="128">
        <v>11.68</v>
      </c>
      <c r="G603" s="128">
        <v>125.3</v>
      </c>
    </row>
    <row r="604" spans="1:7">
      <c r="A604" s="94">
        <v>101</v>
      </c>
      <c r="B604" s="18" t="s">
        <v>178</v>
      </c>
      <c r="C604" s="37">
        <v>255</v>
      </c>
      <c r="D604" s="38">
        <v>2.2000000000000002</v>
      </c>
      <c r="E604" s="38">
        <v>7.09</v>
      </c>
      <c r="F604" s="38">
        <v>18.059999999999999</v>
      </c>
      <c r="G604" s="38">
        <v>145.29</v>
      </c>
    </row>
    <row r="605" spans="1:7">
      <c r="A605" s="94">
        <v>293</v>
      </c>
      <c r="B605" s="120" t="s">
        <v>123</v>
      </c>
      <c r="C605" s="94">
        <v>100</v>
      </c>
      <c r="D605" s="38">
        <v>21.74</v>
      </c>
      <c r="E605" s="38">
        <v>10.5</v>
      </c>
      <c r="F605" s="121">
        <v>5.64</v>
      </c>
      <c r="G605" s="38">
        <v>204.02</v>
      </c>
    </row>
    <row r="606" spans="1:7" ht="31.2">
      <c r="A606" s="94">
        <v>202</v>
      </c>
      <c r="B606" s="122" t="s">
        <v>195</v>
      </c>
      <c r="C606" s="37">
        <v>185</v>
      </c>
      <c r="D606" s="39">
        <v>6.2</v>
      </c>
      <c r="E606" s="38">
        <v>4.58</v>
      </c>
      <c r="F606" s="39">
        <v>42.3</v>
      </c>
      <c r="G606" s="38">
        <v>235.22</v>
      </c>
    </row>
    <row r="607" spans="1:7">
      <c r="A607" s="94">
        <v>342</v>
      </c>
      <c r="B607" s="120" t="s">
        <v>143</v>
      </c>
      <c r="C607" s="94">
        <v>200</v>
      </c>
      <c r="D607" s="95">
        <v>0.16</v>
      </c>
      <c r="E607" s="95">
        <v>0.04</v>
      </c>
      <c r="F607" s="95">
        <v>15.42</v>
      </c>
      <c r="G607" s="96">
        <v>63.6</v>
      </c>
    </row>
    <row r="608" spans="1:7">
      <c r="A608" s="21"/>
      <c r="B608" s="258" t="s">
        <v>127</v>
      </c>
      <c r="C608" s="256">
        <v>60</v>
      </c>
      <c r="D608" s="259">
        <v>3.96</v>
      </c>
      <c r="E608" s="259">
        <v>0.72</v>
      </c>
      <c r="F608" s="259">
        <v>23.79</v>
      </c>
      <c r="G608" s="260">
        <v>118.8</v>
      </c>
    </row>
    <row r="609" spans="1:7">
      <c r="A609" s="21"/>
      <c r="B609" s="258" t="s">
        <v>22</v>
      </c>
      <c r="C609" s="256">
        <v>60</v>
      </c>
      <c r="D609" s="259">
        <v>4.74</v>
      </c>
      <c r="E609" s="260">
        <v>0.6</v>
      </c>
      <c r="F609" s="259">
        <v>28.98</v>
      </c>
      <c r="G609" s="256">
        <v>141</v>
      </c>
    </row>
    <row r="610" spans="1:7">
      <c r="A610" s="425" t="s">
        <v>128</v>
      </c>
      <c r="B610" s="425"/>
      <c r="C610" s="246">
        <f>SUM(C603:C609)</f>
        <v>960</v>
      </c>
      <c r="D610" s="272">
        <f>SUM(D603:D609)</f>
        <v>41.77</v>
      </c>
      <c r="E610" s="272">
        <f>SUM(E603:E609)</f>
        <v>31.03</v>
      </c>
      <c r="F610" s="272">
        <f>SUM(F603:F609)</f>
        <v>145.86999999999998</v>
      </c>
      <c r="G610" s="272">
        <f>SUM(G603:G609)</f>
        <v>1033.23</v>
      </c>
    </row>
    <row r="611" spans="1:7">
      <c r="A611" s="247" t="s">
        <v>215</v>
      </c>
      <c r="B611" s="247"/>
      <c r="C611" s="247"/>
      <c r="D611" s="247"/>
      <c r="E611" s="247"/>
      <c r="F611" s="247"/>
      <c r="G611" s="247"/>
    </row>
    <row r="612" spans="1:7">
      <c r="A612" s="21">
        <v>410</v>
      </c>
      <c r="B612" s="22" t="s">
        <v>79</v>
      </c>
      <c r="C612" s="21">
        <v>75</v>
      </c>
      <c r="D612" s="23">
        <v>9.2200000000000006</v>
      </c>
      <c r="E612" s="23">
        <v>7.29</v>
      </c>
      <c r="F612" s="23">
        <v>27.72</v>
      </c>
      <c r="G612" s="23">
        <v>214.29</v>
      </c>
    </row>
    <row r="613" spans="1:7">
      <c r="A613" s="21">
        <v>378</v>
      </c>
      <c r="B613" s="22" t="s">
        <v>222</v>
      </c>
      <c r="C613" s="21">
        <v>200</v>
      </c>
      <c r="D613" s="23">
        <v>1.61</v>
      </c>
      <c r="E613" s="23">
        <v>1.39</v>
      </c>
      <c r="F613" s="23">
        <v>13.76</v>
      </c>
      <c r="G613" s="23">
        <v>74.34</v>
      </c>
    </row>
    <row r="614" spans="1:7">
      <c r="A614" s="21">
        <v>338</v>
      </c>
      <c r="B614" s="22" t="s">
        <v>217</v>
      </c>
      <c r="C614" s="21">
        <v>100</v>
      </c>
      <c r="D614" s="24">
        <v>0.4</v>
      </c>
      <c r="E614" s="24">
        <v>0.3</v>
      </c>
      <c r="F614" s="24">
        <v>10.3</v>
      </c>
      <c r="G614" s="21">
        <v>47</v>
      </c>
    </row>
    <row r="615" spans="1:7">
      <c r="A615" s="425" t="s">
        <v>218</v>
      </c>
      <c r="B615" s="425"/>
      <c r="C615" s="246">
        <v>375</v>
      </c>
      <c r="D615" s="23">
        <v>11.23</v>
      </c>
      <c r="E615" s="23">
        <v>8.98</v>
      </c>
      <c r="F615" s="23">
        <v>51.78</v>
      </c>
      <c r="G615" s="23">
        <v>335.63</v>
      </c>
    </row>
    <row r="616" spans="1:7">
      <c r="A616" s="262" t="s">
        <v>219</v>
      </c>
      <c r="B616" s="262"/>
      <c r="C616" s="262"/>
      <c r="D616" s="262"/>
      <c r="E616" s="262"/>
      <c r="F616" s="262"/>
      <c r="G616" s="262"/>
    </row>
    <row r="617" spans="1:7">
      <c r="A617" s="133">
        <v>67</v>
      </c>
      <c r="B617" s="273" t="s">
        <v>170</v>
      </c>
      <c r="C617" s="21">
        <v>100</v>
      </c>
      <c r="D617" s="23">
        <v>1.75</v>
      </c>
      <c r="E617" s="23">
        <v>7.21</v>
      </c>
      <c r="F617" s="23">
        <v>9.36</v>
      </c>
      <c r="G617" s="23">
        <v>110.05</v>
      </c>
    </row>
    <row r="618" spans="1:7" ht="31.2">
      <c r="A618" s="37">
        <v>279</v>
      </c>
      <c r="B618" s="122" t="s">
        <v>110</v>
      </c>
      <c r="C618" s="37">
        <v>130</v>
      </c>
      <c r="D618" s="38">
        <v>10.7</v>
      </c>
      <c r="E618" s="38">
        <v>11.6</v>
      </c>
      <c r="F618" s="38">
        <v>12.88</v>
      </c>
      <c r="G618" s="38">
        <v>198.72</v>
      </c>
    </row>
    <row r="619" spans="1:7">
      <c r="A619" s="133">
        <v>171</v>
      </c>
      <c r="B619" s="273" t="s">
        <v>262</v>
      </c>
      <c r="C619" s="21">
        <v>180</v>
      </c>
      <c r="D619" s="23">
        <v>4.3600000000000003</v>
      </c>
      <c r="E619" s="23">
        <v>0.48</v>
      </c>
      <c r="F619" s="23">
        <v>27.13</v>
      </c>
      <c r="G619" s="23">
        <v>91.08</v>
      </c>
    </row>
    <row r="620" spans="1:7">
      <c r="A620" s="133">
        <v>377</v>
      </c>
      <c r="B620" s="273" t="s">
        <v>21</v>
      </c>
      <c r="C620" s="133">
        <v>200</v>
      </c>
      <c r="D620" s="134">
        <v>0.06</v>
      </c>
      <c r="E620" s="134">
        <v>0.01</v>
      </c>
      <c r="F620" s="134">
        <v>11.19</v>
      </c>
      <c r="G620" s="134">
        <v>46.28</v>
      </c>
    </row>
    <row r="621" spans="1:7">
      <c r="A621" s="133"/>
      <c r="B621" s="258" t="s">
        <v>22</v>
      </c>
      <c r="C621" s="256">
        <v>60</v>
      </c>
      <c r="D621" s="259">
        <v>4.74</v>
      </c>
      <c r="E621" s="260">
        <v>0.6</v>
      </c>
      <c r="F621" s="259">
        <v>28.98</v>
      </c>
      <c r="G621" s="256">
        <v>141</v>
      </c>
    </row>
    <row r="622" spans="1:7">
      <c r="A622" s="426" t="s">
        <v>223</v>
      </c>
      <c r="B622" s="426"/>
      <c r="C622" s="264">
        <f>SUM(C617:C621)</f>
        <v>670</v>
      </c>
      <c r="D622" s="265">
        <f>SUM(D617:D621)</f>
        <v>21.61</v>
      </c>
      <c r="E622" s="265">
        <f>SUM(E617:E621)</f>
        <v>19.900000000000002</v>
      </c>
      <c r="F622" s="265">
        <f>SUM(F617:F621)</f>
        <v>89.54</v>
      </c>
      <c r="G622" s="265">
        <f>SUM(G617:G621)</f>
        <v>587.13</v>
      </c>
    </row>
    <row r="623" spans="1:7">
      <c r="A623" s="262" t="s">
        <v>224</v>
      </c>
      <c r="B623" s="262"/>
      <c r="C623" s="262"/>
      <c r="D623" s="262"/>
      <c r="E623" s="262"/>
      <c r="F623" s="262"/>
      <c r="G623" s="262"/>
    </row>
    <row r="624" spans="1:7">
      <c r="A624" s="133">
        <v>376.03</v>
      </c>
      <c r="B624" s="273" t="s">
        <v>233</v>
      </c>
      <c r="C624" s="133">
        <v>200</v>
      </c>
      <c r="D624" s="144">
        <v>5.8</v>
      </c>
      <c r="E624" s="133">
        <v>5</v>
      </c>
      <c r="F624" s="133">
        <v>8</v>
      </c>
      <c r="G624" s="133">
        <v>106</v>
      </c>
    </row>
    <row r="625" spans="1:7">
      <c r="A625" s="426" t="s">
        <v>226</v>
      </c>
      <c r="B625" s="426"/>
      <c r="C625" s="264">
        <v>200</v>
      </c>
      <c r="D625" s="134">
        <v>5.8</v>
      </c>
      <c r="E625" s="134">
        <v>5</v>
      </c>
      <c r="F625" s="134">
        <v>8</v>
      </c>
      <c r="G625" s="133">
        <v>106</v>
      </c>
    </row>
    <row r="626" spans="1:7">
      <c r="A626" s="425" t="s">
        <v>227</v>
      </c>
      <c r="B626" s="425"/>
      <c r="C626" s="266">
        <f>C625+C622+C615+C610+C601</f>
        <v>2755</v>
      </c>
      <c r="D626" s="267">
        <f>D625+D622+D615+D610+D601</f>
        <v>111.41</v>
      </c>
      <c r="E626" s="267">
        <f>E625+E622+E615+E610+E601</f>
        <v>87.97999999999999</v>
      </c>
      <c r="F626" s="267">
        <f>F625+F622+F615+F610+F601</f>
        <v>382.63999999999993</v>
      </c>
      <c r="G626" s="267">
        <f>G625+G622+G615+G610+G601</f>
        <v>2749.3199999999997</v>
      </c>
    </row>
    <row r="627" spans="1:7">
      <c r="A627" s="239"/>
      <c r="B627" s="240"/>
      <c r="C627" s="240"/>
      <c r="D627" s="240"/>
      <c r="E627" s="240"/>
      <c r="F627" s="240"/>
      <c r="G627" s="240"/>
    </row>
    <row r="628" spans="1:7">
      <c r="A628" s="241"/>
      <c r="B628" s="241"/>
      <c r="C628" s="241"/>
      <c r="D628" s="241"/>
      <c r="E628" s="241"/>
      <c r="F628" s="241"/>
      <c r="G628" s="241"/>
    </row>
    <row r="629" spans="1:7">
      <c r="A629" s="242" t="s">
        <v>209</v>
      </c>
      <c r="B629" s="243" t="s">
        <v>234</v>
      </c>
      <c r="C629" s="243"/>
      <c r="D629" s="243"/>
      <c r="E629" s="406"/>
      <c r="F629" s="406"/>
      <c r="G629" s="406"/>
    </row>
    <row r="630" spans="1:7">
      <c r="A630" s="242" t="s">
        <v>211</v>
      </c>
      <c r="B630" s="427">
        <v>3</v>
      </c>
      <c r="C630" s="427"/>
      <c r="D630" s="427"/>
      <c r="E630" s="244"/>
      <c r="F630" s="240"/>
      <c r="G630" s="240"/>
    </row>
    <row r="631" spans="1:7" ht="15.6" customHeight="1">
      <c r="A631" s="428" t="s">
        <v>6</v>
      </c>
      <c r="B631" s="424" t="s">
        <v>7</v>
      </c>
      <c r="C631" s="424" t="s">
        <v>8</v>
      </c>
      <c r="D631" s="424" t="s">
        <v>10</v>
      </c>
      <c r="E631" s="424"/>
      <c r="F631" s="424"/>
      <c r="G631" s="424" t="s">
        <v>11</v>
      </c>
    </row>
    <row r="632" spans="1:7">
      <c r="A632" s="428"/>
      <c r="B632" s="424"/>
      <c r="C632" s="424"/>
      <c r="D632" s="245" t="s">
        <v>12</v>
      </c>
      <c r="E632" s="245" t="s">
        <v>13</v>
      </c>
      <c r="F632" s="245" t="s">
        <v>14</v>
      </c>
      <c r="G632" s="424"/>
    </row>
    <row r="633" spans="1:7">
      <c r="A633" s="246">
        <v>1</v>
      </c>
      <c r="B633" s="246">
        <v>2</v>
      </c>
      <c r="C633" s="246">
        <v>3</v>
      </c>
      <c r="D633" s="246">
        <v>4</v>
      </c>
      <c r="E633" s="246">
        <v>5</v>
      </c>
      <c r="F633" s="246">
        <v>6</v>
      </c>
      <c r="G633" s="246">
        <v>7</v>
      </c>
    </row>
    <row r="634" spans="1:7">
      <c r="A634" s="247" t="s">
        <v>212</v>
      </c>
      <c r="B634" s="247"/>
      <c r="C634" s="247"/>
      <c r="D634" s="247"/>
      <c r="E634" s="247"/>
      <c r="F634" s="247"/>
      <c r="G634" s="247"/>
    </row>
    <row r="635" spans="1:7">
      <c r="A635" s="21">
        <v>15</v>
      </c>
      <c r="B635" s="22" t="s">
        <v>36</v>
      </c>
      <c r="C635" s="21">
        <v>15</v>
      </c>
      <c r="D635" s="24">
        <v>3.9</v>
      </c>
      <c r="E635" s="23">
        <v>3.92</v>
      </c>
      <c r="F635" s="271"/>
      <c r="G635" s="24">
        <v>51.6</v>
      </c>
    </row>
    <row r="636" spans="1:7">
      <c r="A636" s="21">
        <v>16</v>
      </c>
      <c r="B636" s="22" t="s">
        <v>75</v>
      </c>
      <c r="C636" s="21">
        <v>15</v>
      </c>
      <c r="D636" s="23">
        <v>1.94</v>
      </c>
      <c r="E636" s="23">
        <v>3.27</v>
      </c>
      <c r="F636" s="23">
        <v>0.28999999999999998</v>
      </c>
      <c r="G636" s="24">
        <v>38.4</v>
      </c>
    </row>
    <row r="637" spans="1:7">
      <c r="A637" s="21">
        <v>173.26</v>
      </c>
      <c r="B637" s="22" t="s">
        <v>82</v>
      </c>
      <c r="C637" s="256">
        <v>250</v>
      </c>
      <c r="D637" s="259">
        <v>6.08</v>
      </c>
      <c r="E637" s="259">
        <v>7.79</v>
      </c>
      <c r="F637" s="259">
        <v>44.82</v>
      </c>
      <c r="G637" s="259">
        <v>274.38</v>
      </c>
    </row>
    <row r="638" spans="1:7">
      <c r="A638" s="21">
        <v>382</v>
      </c>
      <c r="B638" s="22" t="s">
        <v>40</v>
      </c>
      <c r="C638" s="21">
        <v>200</v>
      </c>
      <c r="D638" s="23">
        <v>3.99</v>
      </c>
      <c r="E638" s="23">
        <v>3.17</v>
      </c>
      <c r="F638" s="23">
        <v>16.34</v>
      </c>
      <c r="G638" s="23">
        <v>111.18</v>
      </c>
    </row>
    <row r="639" spans="1:7">
      <c r="A639" s="21"/>
      <c r="B639" s="22" t="s">
        <v>22</v>
      </c>
      <c r="C639" s="21">
        <v>60</v>
      </c>
      <c r="D639" s="23">
        <v>4.74</v>
      </c>
      <c r="E639" s="24">
        <v>0.6</v>
      </c>
      <c r="F639" s="23">
        <v>28.98</v>
      </c>
      <c r="G639" s="21">
        <v>141</v>
      </c>
    </row>
    <row r="640" spans="1:7">
      <c r="A640" s="21">
        <v>338</v>
      </c>
      <c r="B640" s="22" t="s">
        <v>217</v>
      </c>
      <c r="C640" s="21">
        <v>100</v>
      </c>
      <c r="D640" s="24">
        <v>0.4</v>
      </c>
      <c r="E640" s="24">
        <v>0.3</v>
      </c>
      <c r="F640" s="24">
        <v>10.3</v>
      </c>
      <c r="G640" s="21">
        <v>47</v>
      </c>
    </row>
    <row r="641" spans="1:7">
      <c r="A641" s="425" t="s">
        <v>25</v>
      </c>
      <c r="B641" s="425"/>
      <c r="C641" s="246">
        <f>SUM(C635:C640)</f>
        <v>640</v>
      </c>
      <c r="D641" s="261">
        <f>SUM(D635:D640)</f>
        <v>21.049999999999997</v>
      </c>
      <c r="E641" s="261">
        <f>SUM(E635:E640)</f>
        <v>19.05</v>
      </c>
      <c r="F641" s="261">
        <f>SUM(F635:F640)</f>
        <v>100.73</v>
      </c>
      <c r="G641" s="261">
        <f>SUM(G635:G640)</f>
        <v>663.56</v>
      </c>
    </row>
    <row r="642" spans="1:7">
      <c r="A642" s="247" t="s">
        <v>214</v>
      </c>
      <c r="B642" s="247"/>
      <c r="C642" s="247"/>
      <c r="D642" s="247"/>
      <c r="E642" s="247"/>
      <c r="F642" s="247"/>
      <c r="G642" s="247"/>
    </row>
    <row r="643" spans="1:7">
      <c r="A643" s="94" t="s">
        <v>179</v>
      </c>
      <c r="B643" s="120" t="s">
        <v>180</v>
      </c>
      <c r="C643" s="37">
        <v>100</v>
      </c>
      <c r="D643" s="39">
        <v>4.2699999999999996</v>
      </c>
      <c r="E643" s="38">
        <v>7.69</v>
      </c>
      <c r="F643" s="38">
        <v>8.16</v>
      </c>
      <c r="G643" s="38">
        <v>122.33</v>
      </c>
    </row>
    <row r="644" spans="1:7" ht="31.2">
      <c r="A644" s="94" t="s">
        <v>160</v>
      </c>
      <c r="B644" s="120" t="s">
        <v>200</v>
      </c>
      <c r="C644" s="94">
        <v>255</v>
      </c>
      <c r="D644" s="95">
        <v>2.0099999999999998</v>
      </c>
      <c r="E644" s="95">
        <v>4.01</v>
      </c>
      <c r="F644" s="95">
        <v>9.48</v>
      </c>
      <c r="G644" s="96">
        <v>82.6</v>
      </c>
    </row>
    <row r="645" spans="1:7" ht="20.100000000000001" customHeight="1">
      <c r="A645" s="94" t="s">
        <v>84</v>
      </c>
      <c r="B645" s="120" t="s">
        <v>206</v>
      </c>
      <c r="C645" s="94">
        <v>100</v>
      </c>
      <c r="D645" s="95">
        <v>12.77</v>
      </c>
      <c r="E645" s="95">
        <v>14.91</v>
      </c>
      <c r="F645" s="95">
        <v>12.05</v>
      </c>
      <c r="G645" s="95">
        <v>235.3</v>
      </c>
    </row>
    <row r="646" spans="1:7">
      <c r="A646" s="94">
        <v>487</v>
      </c>
      <c r="B646" s="120" t="s">
        <v>134</v>
      </c>
      <c r="C646" s="94">
        <v>180</v>
      </c>
      <c r="D646" s="95">
        <v>3.8</v>
      </c>
      <c r="E646" s="96">
        <v>4.2</v>
      </c>
      <c r="F646" s="95">
        <v>29.54</v>
      </c>
      <c r="G646" s="95">
        <v>171.77</v>
      </c>
    </row>
    <row r="647" spans="1:7">
      <c r="A647" s="95" t="s">
        <v>125</v>
      </c>
      <c r="B647" s="120" t="s">
        <v>126</v>
      </c>
      <c r="C647" s="94">
        <v>200</v>
      </c>
      <c r="D647" s="95">
        <v>0.16</v>
      </c>
      <c r="E647" s="95">
        <v>0.16</v>
      </c>
      <c r="F647" s="96">
        <v>14.9</v>
      </c>
      <c r="G647" s="95">
        <v>62.69</v>
      </c>
    </row>
    <row r="648" spans="1:7">
      <c r="A648" s="21"/>
      <c r="B648" s="258" t="s">
        <v>22</v>
      </c>
      <c r="C648" s="256">
        <v>60</v>
      </c>
      <c r="D648" s="259">
        <v>4.74</v>
      </c>
      <c r="E648" s="260">
        <v>0.6</v>
      </c>
      <c r="F648" s="259">
        <v>28.98</v>
      </c>
      <c r="G648" s="256">
        <v>141</v>
      </c>
    </row>
    <row r="649" spans="1:7">
      <c r="A649" s="21"/>
      <c r="B649" s="258" t="s">
        <v>127</v>
      </c>
      <c r="C649" s="256">
        <v>60</v>
      </c>
      <c r="D649" s="259">
        <v>3.96</v>
      </c>
      <c r="E649" s="259">
        <v>0.72</v>
      </c>
      <c r="F649" s="259">
        <v>23.79</v>
      </c>
      <c r="G649" s="260">
        <v>118.8</v>
      </c>
    </row>
    <row r="650" spans="1:7">
      <c r="A650" s="425" t="s">
        <v>128</v>
      </c>
      <c r="B650" s="425"/>
      <c r="C650" s="246">
        <f>SUM(C643:C649)</f>
        <v>955</v>
      </c>
      <c r="D650" s="272">
        <f>SUM(D643:D649)</f>
        <v>31.71</v>
      </c>
      <c r="E650" s="272">
        <f>SUM(E643:E649)</f>
        <v>32.29</v>
      </c>
      <c r="F650" s="272">
        <f>SUM(F643:F649)</f>
        <v>126.9</v>
      </c>
      <c r="G650" s="272">
        <f>SUM(G643:G649)</f>
        <v>934.49</v>
      </c>
    </row>
    <row r="651" spans="1:7">
      <c r="A651" s="247" t="s">
        <v>215</v>
      </c>
      <c r="B651" s="247"/>
      <c r="C651" s="247"/>
      <c r="D651" s="247"/>
      <c r="E651" s="247"/>
      <c r="F651" s="247"/>
      <c r="G651" s="247"/>
    </row>
    <row r="652" spans="1:7">
      <c r="A652" s="21">
        <v>486</v>
      </c>
      <c r="B652" s="22" t="s">
        <v>96</v>
      </c>
      <c r="C652" s="21">
        <v>100</v>
      </c>
      <c r="D652" s="23">
        <v>7.63</v>
      </c>
      <c r="E652" s="23">
        <v>8.16</v>
      </c>
      <c r="F652" s="23">
        <v>31.26</v>
      </c>
      <c r="G652" s="23">
        <v>232.42</v>
      </c>
    </row>
    <row r="653" spans="1:7">
      <c r="A653" s="21">
        <v>377</v>
      </c>
      <c r="B653" s="22" t="s">
        <v>21</v>
      </c>
      <c r="C653" s="21">
        <v>200</v>
      </c>
      <c r="D653" s="23">
        <v>0.06</v>
      </c>
      <c r="E653" s="23">
        <v>0.01</v>
      </c>
      <c r="F653" s="23">
        <v>11.19</v>
      </c>
      <c r="G653" s="23">
        <v>46.28</v>
      </c>
    </row>
    <row r="654" spans="1:7">
      <c r="A654" s="21">
        <v>338</v>
      </c>
      <c r="B654" s="22" t="s">
        <v>230</v>
      </c>
      <c r="C654" s="21">
        <v>100</v>
      </c>
      <c r="D654" s="24">
        <v>0.4</v>
      </c>
      <c r="E654" s="24">
        <v>0.4</v>
      </c>
      <c r="F654" s="24">
        <v>9.8000000000000007</v>
      </c>
      <c r="G654" s="21">
        <v>47</v>
      </c>
    </row>
    <row r="655" spans="1:7">
      <c r="A655" s="425" t="s">
        <v>218</v>
      </c>
      <c r="B655" s="425"/>
      <c r="C655" s="246">
        <v>400</v>
      </c>
      <c r="D655" s="23">
        <v>8.09</v>
      </c>
      <c r="E655" s="23">
        <v>8.57</v>
      </c>
      <c r="F655" s="23">
        <v>52.25</v>
      </c>
      <c r="G655" s="24">
        <v>325.7</v>
      </c>
    </row>
    <row r="656" spans="1:7">
      <c r="A656" s="262" t="s">
        <v>219</v>
      </c>
      <c r="B656" s="262"/>
      <c r="C656" s="262"/>
      <c r="D656" s="262"/>
      <c r="E656" s="262"/>
      <c r="F656" s="262"/>
      <c r="G656" s="262"/>
    </row>
    <row r="657" spans="1:7">
      <c r="A657" s="175">
        <v>67</v>
      </c>
      <c r="B657" s="176" t="s">
        <v>170</v>
      </c>
      <c r="C657" s="175">
        <v>60</v>
      </c>
      <c r="D657" s="177">
        <v>1.05</v>
      </c>
      <c r="E657" s="177">
        <v>5.12</v>
      </c>
      <c r="F657" s="177">
        <v>5.64</v>
      </c>
      <c r="G657" s="177">
        <v>73.319999999999993</v>
      </c>
    </row>
    <row r="658" spans="1:7">
      <c r="A658" s="21">
        <v>259.01</v>
      </c>
      <c r="B658" s="22" t="s">
        <v>263</v>
      </c>
      <c r="C658" s="256">
        <v>250</v>
      </c>
      <c r="D658" s="259">
        <v>26.48</v>
      </c>
      <c r="E658" s="259">
        <v>20.54</v>
      </c>
      <c r="F658" s="259">
        <v>28.06</v>
      </c>
      <c r="G658" s="259">
        <v>403.78</v>
      </c>
    </row>
    <row r="659" spans="1:7">
      <c r="A659" s="186">
        <v>376</v>
      </c>
      <c r="B659" s="187" t="s">
        <v>32</v>
      </c>
      <c r="C659" s="186">
        <v>200</v>
      </c>
      <c r="D659" s="203"/>
      <c r="E659" s="203"/>
      <c r="F659" s="188">
        <v>11.09</v>
      </c>
      <c r="G659" s="188">
        <v>44.34</v>
      </c>
    </row>
    <row r="660" spans="1:7">
      <c r="A660" s="133"/>
      <c r="B660" s="258" t="s">
        <v>22</v>
      </c>
      <c r="C660" s="256">
        <v>60</v>
      </c>
      <c r="D660" s="259">
        <v>4.74</v>
      </c>
      <c r="E660" s="260">
        <v>0.6</v>
      </c>
      <c r="F660" s="259">
        <v>28.98</v>
      </c>
      <c r="G660" s="256">
        <v>141</v>
      </c>
    </row>
    <row r="661" spans="1:7">
      <c r="A661" s="426" t="s">
        <v>223</v>
      </c>
      <c r="B661" s="426"/>
      <c r="C661" s="264">
        <f>SUM(C657:C660)</f>
        <v>570</v>
      </c>
      <c r="D661" s="265">
        <f>SUM(D657:D660)</f>
        <v>32.270000000000003</v>
      </c>
      <c r="E661" s="265">
        <f>SUM(E657:E660)</f>
        <v>26.26</v>
      </c>
      <c r="F661" s="265">
        <f>SUM(F657:F660)</f>
        <v>73.77</v>
      </c>
      <c r="G661" s="265">
        <f>SUM(G657:G660)</f>
        <v>662.43999999999994</v>
      </c>
    </row>
    <row r="662" spans="1:7">
      <c r="A662" s="262" t="s">
        <v>224</v>
      </c>
      <c r="B662" s="262"/>
      <c r="C662" s="262"/>
      <c r="D662" s="262"/>
      <c r="E662" s="262"/>
      <c r="F662" s="262"/>
      <c r="G662" s="262"/>
    </row>
    <row r="663" spans="1:7">
      <c r="A663" s="248">
        <v>376.02</v>
      </c>
      <c r="B663" s="249" t="s">
        <v>225</v>
      </c>
      <c r="C663" s="248">
        <v>200</v>
      </c>
      <c r="D663" s="252">
        <v>5.6</v>
      </c>
      <c r="E663" s="248">
        <v>4.8</v>
      </c>
      <c r="F663" s="252">
        <v>30</v>
      </c>
      <c r="G663" s="248">
        <v>186</v>
      </c>
    </row>
    <row r="664" spans="1:7">
      <c r="A664" s="426" t="s">
        <v>226</v>
      </c>
      <c r="B664" s="426"/>
      <c r="C664" s="264">
        <v>200</v>
      </c>
      <c r="D664" s="134">
        <v>5.8</v>
      </c>
      <c r="E664" s="134">
        <v>5</v>
      </c>
      <c r="F664" s="134">
        <v>9.6</v>
      </c>
      <c r="G664" s="133">
        <v>108</v>
      </c>
    </row>
    <row r="665" spans="1:7">
      <c r="A665" s="425" t="s">
        <v>227</v>
      </c>
      <c r="B665" s="425"/>
      <c r="C665" s="266">
        <f>C664+C661+C655+C650+C641</f>
        <v>2765</v>
      </c>
      <c r="D665" s="267">
        <f>D664+D661+D655+D650+D641</f>
        <v>98.92</v>
      </c>
      <c r="E665" s="267">
        <f>E664+E661+E655+E650+E641</f>
        <v>91.17</v>
      </c>
      <c r="F665" s="267">
        <f>F664+F661+F655+F650+F641</f>
        <v>363.25</v>
      </c>
      <c r="G665" s="267">
        <f>G664+G661+G655+G650+G641</f>
        <v>2694.1899999999996</v>
      </c>
    </row>
    <row r="666" spans="1:7">
      <c r="A666" s="239"/>
      <c r="B666" s="240"/>
      <c r="C666" s="240"/>
      <c r="D666" s="240"/>
      <c r="E666" s="240"/>
      <c r="F666" s="240"/>
      <c r="G666" s="240"/>
    </row>
    <row r="667" spans="1:7">
      <c r="A667" s="241"/>
      <c r="B667" s="241"/>
      <c r="C667" s="241"/>
      <c r="D667" s="241"/>
      <c r="E667" s="241"/>
      <c r="F667" s="241"/>
      <c r="G667" s="241"/>
    </row>
    <row r="668" spans="1:7">
      <c r="A668" s="242" t="s">
        <v>209</v>
      </c>
      <c r="B668" s="243" t="s">
        <v>237</v>
      </c>
      <c r="C668" s="243"/>
      <c r="D668" s="243"/>
      <c r="E668" s="406"/>
      <c r="F668" s="406"/>
      <c r="G668" s="406"/>
    </row>
    <row r="669" spans="1:7">
      <c r="A669" s="242" t="s">
        <v>211</v>
      </c>
      <c r="B669" s="427">
        <v>3</v>
      </c>
      <c r="C669" s="427"/>
      <c r="D669" s="427"/>
      <c r="E669" s="244"/>
      <c r="F669" s="240"/>
      <c r="G669" s="240"/>
    </row>
    <row r="670" spans="1:7" ht="15.6" customHeight="1">
      <c r="A670" s="428" t="s">
        <v>6</v>
      </c>
      <c r="B670" s="424" t="s">
        <v>7</v>
      </c>
      <c r="C670" s="424" t="s">
        <v>8</v>
      </c>
      <c r="D670" s="424" t="s">
        <v>10</v>
      </c>
      <c r="E670" s="424"/>
      <c r="F670" s="424"/>
      <c r="G670" s="424" t="s">
        <v>11</v>
      </c>
    </row>
    <row r="671" spans="1:7">
      <c r="A671" s="428"/>
      <c r="B671" s="424"/>
      <c r="C671" s="424"/>
      <c r="D671" s="245" t="s">
        <v>12</v>
      </c>
      <c r="E671" s="245" t="s">
        <v>13</v>
      </c>
      <c r="F671" s="245" t="s">
        <v>14</v>
      </c>
      <c r="G671" s="424"/>
    </row>
    <row r="672" spans="1:7">
      <c r="A672" s="246">
        <v>1</v>
      </c>
      <c r="B672" s="246">
        <v>2</v>
      </c>
      <c r="C672" s="246">
        <v>3</v>
      </c>
      <c r="D672" s="246">
        <v>4</v>
      </c>
      <c r="E672" s="246">
        <v>5</v>
      </c>
      <c r="F672" s="246">
        <v>6</v>
      </c>
      <c r="G672" s="246">
        <v>7</v>
      </c>
    </row>
    <row r="673" spans="1:7">
      <c r="A673" s="247" t="s">
        <v>212</v>
      </c>
      <c r="B673" s="247"/>
      <c r="C673" s="247"/>
      <c r="D673" s="247"/>
      <c r="E673" s="247"/>
      <c r="F673" s="247"/>
      <c r="G673" s="247"/>
    </row>
    <row r="674" spans="1:7">
      <c r="A674" s="133">
        <v>290</v>
      </c>
      <c r="B674" s="18" t="s">
        <v>205</v>
      </c>
      <c r="C674" s="37">
        <v>100</v>
      </c>
      <c r="D674" s="38">
        <v>17.579999999999998</v>
      </c>
      <c r="E674" s="38">
        <v>12.65</v>
      </c>
      <c r="F674" s="38">
        <v>3.58</v>
      </c>
      <c r="G674" s="38">
        <v>195.05</v>
      </c>
    </row>
    <row r="675" spans="1:7">
      <c r="A675" s="94">
        <v>171</v>
      </c>
      <c r="B675" s="18" t="s">
        <v>46</v>
      </c>
      <c r="C675" s="37">
        <v>180</v>
      </c>
      <c r="D675" s="38">
        <v>7.6</v>
      </c>
      <c r="E675" s="38">
        <v>5.61</v>
      </c>
      <c r="F675" s="38">
        <v>34.33</v>
      </c>
      <c r="G675" s="38">
        <v>217.85</v>
      </c>
    </row>
    <row r="676" spans="1:7">
      <c r="A676" s="173">
        <v>377</v>
      </c>
      <c r="B676" s="184" t="s">
        <v>21</v>
      </c>
      <c r="C676" s="173">
        <v>200</v>
      </c>
      <c r="D676" s="174">
        <v>0.06</v>
      </c>
      <c r="E676" s="174">
        <v>0.01</v>
      </c>
      <c r="F676" s="174">
        <v>11.19</v>
      </c>
      <c r="G676" s="174">
        <v>46.28</v>
      </c>
    </row>
    <row r="677" spans="1:7">
      <c r="A677" s="173"/>
      <c r="B677" s="184" t="s">
        <v>22</v>
      </c>
      <c r="C677" s="173">
        <v>50</v>
      </c>
      <c r="D677" s="174">
        <v>3.95</v>
      </c>
      <c r="E677" s="185">
        <v>0.5</v>
      </c>
      <c r="F677" s="174">
        <v>24.15</v>
      </c>
      <c r="G677" s="185">
        <v>117.5</v>
      </c>
    </row>
    <row r="678" spans="1:7">
      <c r="A678" s="21">
        <v>338</v>
      </c>
      <c r="B678" s="22" t="s">
        <v>230</v>
      </c>
      <c r="C678" s="21">
        <v>100</v>
      </c>
      <c r="D678" s="24">
        <v>0.4</v>
      </c>
      <c r="E678" s="24">
        <v>0.4</v>
      </c>
      <c r="F678" s="24">
        <v>9.8000000000000007</v>
      </c>
      <c r="G678" s="21">
        <v>47</v>
      </c>
    </row>
    <row r="679" spans="1:7">
      <c r="A679" s="425" t="s">
        <v>25</v>
      </c>
      <c r="B679" s="425"/>
      <c r="C679" s="246">
        <f>SUM(C674:C678)</f>
        <v>630</v>
      </c>
      <c r="D679" s="272">
        <f>SUM(D674:D678)</f>
        <v>29.589999999999996</v>
      </c>
      <c r="E679" s="272">
        <v>18.399999999999999</v>
      </c>
      <c r="F679" s="272">
        <f>SUM(F674:F678)</f>
        <v>83.05</v>
      </c>
      <c r="G679" s="272">
        <f>SUM(G674:G678)</f>
        <v>623.67999999999995</v>
      </c>
    </row>
    <row r="680" spans="1:7">
      <c r="A680" s="247" t="s">
        <v>214</v>
      </c>
      <c r="B680" s="247"/>
      <c r="C680" s="247"/>
      <c r="D680" s="247"/>
      <c r="E680" s="247"/>
      <c r="F680" s="247"/>
      <c r="G680" s="247"/>
    </row>
    <row r="681" spans="1:7">
      <c r="A681" s="94">
        <v>45</v>
      </c>
      <c r="B681" s="120" t="s">
        <v>130</v>
      </c>
      <c r="C681" s="94">
        <v>60</v>
      </c>
      <c r="D681" s="95">
        <v>1.01</v>
      </c>
      <c r="E681" s="96">
        <v>4.0999999999999996</v>
      </c>
      <c r="F681" s="95">
        <v>2.98</v>
      </c>
      <c r="G681" s="95">
        <v>53.15</v>
      </c>
    </row>
    <row r="682" spans="1:7">
      <c r="A682" s="94">
        <v>102</v>
      </c>
      <c r="B682" s="120" t="s">
        <v>147</v>
      </c>
      <c r="C682" s="37">
        <v>250</v>
      </c>
      <c r="D682" s="39">
        <v>5.87</v>
      </c>
      <c r="E682" s="38">
        <v>3.55</v>
      </c>
      <c r="F682" s="38">
        <v>19.28</v>
      </c>
      <c r="G682" s="39">
        <v>132.87</v>
      </c>
    </row>
    <row r="683" spans="1:7">
      <c r="A683" s="94">
        <v>268</v>
      </c>
      <c r="B683" s="120" t="s">
        <v>133</v>
      </c>
      <c r="C683" s="94">
        <v>100</v>
      </c>
      <c r="D683" s="95">
        <v>14.71</v>
      </c>
      <c r="E683" s="95">
        <v>12.06</v>
      </c>
      <c r="F683" s="96">
        <v>14</v>
      </c>
      <c r="G683" s="95">
        <v>223.65</v>
      </c>
    </row>
    <row r="684" spans="1:7" ht="31.2">
      <c r="A684" s="37">
        <v>173</v>
      </c>
      <c r="B684" s="18" t="s">
        <v>203</v>
      </c>
      <c r="C684" s="19">
        <v>185</v>
      </c>
      <c r="D684" s="17">
        <v>4.1399999999999997</v>
      </c>
      <c r="E684" s="17">
        <v>5.0199999999999996</v>
      </c>
      <c r="F684" s="17">
        <v>22.75</v>
      </c>
      <c r="G684" s="17">
        <v>152.74</v>
      </c>
    </row>
    <row r="685" spans="1:7">
      <c r="A685" s="94">
        <v>349</v>
      </c>
      <c r="B685" s="120" t="s">
        <v>136</v>
      </c>
      <c r="C685" s="94">
        <v>200</v>
      </c>
      <c r="D685" s="95">
        <v>0.59</v>
      </c>
      <c r="E685" s="95">
        <v>0.05</v>
      </c>
      <c r="F685" s="95">
        <v>18.579999999999998</v>
      </c>
      <c r="G685" s="95">
        <v>77.94</v>
      </c>
    </row>
    <row r="686" spans="1:7">
      <c r="A686" s="21"/>
      <c r="B686" s="258" t="s">
        <v>22</v>
      </c>
      <c r="C686" s="256">
        <v>60</v>
      </c>
      <c r="D686" s="259">
        <v>4.74</v>
      </c>
      <c r="E686" s="260">
        <v>0.6</v>
      </c>
      <c r="F686" s="259">
        <v>28.98</v>
      </c>
      <c r="G686" s="256">
        <v>141</v>
      </c>
    </row>
    <row r="687" spans="1:7">
      <c r="A687" s="21"/>
      <c r="B687" s="258" t="s">
        <v>127</v>
      </c>
      <c r="C687" s="256">
        <v>60</v>
      </c>
      <c r="D687" s="259">
        <v>3.96</v>
      </c>
      <c r="E687" s="259">
        <v>0.72</v>
      </c>
      <c r="F687" s="259">
        <v>23.79</v>
      </c>
      <c r="G687" s="260">
        <v>118.8</v>
      </c>
    </row>
    <row r="688" spans="1:7">
      <c r="A688" s="425" t="s">
        <v>128</v>
      </c>
      <c r="B688" s="425"/>
      <c r="C688" s="21">
        <f>SUM(C681:C687)</f>
        <v>915</v>
      </c>
      <c r="D688" s="23">
        <f>SUM(D681:D687)</f>
        <v>35.020000000000003</v>
      </c>
      <c r="E688" s="23">
        <f>SUM(E681:E687)</f>
        <v>26.1</v>
      </c>
      <c r="F688" s="23">
        <f>SUM(F681:F687)</f>
        <v>130.36000000000001</v>
      </c>
      <c r="G688" s="23">
        <f>SUM(G681:G687)</f>
        <v>900.15000000000009</v>
      </c>
    </row>
    <row r="689" spans="1:7">
      <c r="A689" s="247" t="s">
        <v>215</v>
      </c>
      <c r="B689" s="247"/>
      <c r="C689" s="247"/>
      <c r="D689" s="247"/>
      <c r="E689" s="247"/>
      <c r="F689" s="247"/>
      <c r="G689" s="247"/>
    </row>
    <row r="690" spans="1:7">
      <c r="A690" s="21">
        <v>421</v>
      </c>
      <c r="B690" s="22" t="s">
        <v>238</v>
      </c>
      <c r="C690" s="21">
        <v>75</v>
      </c>
      <c r="D690" s="23">
        <v>7.64</v>
      </c>
      <c r="E690" s="23">
        <v>9.69</v>
      </c>
      <c r="F690" s="23">
        <v>32.28</v>
      </c>
      <c r="G690" s="23">
        <v>247.41</v>
      </c>
    </row>
    <row r="691" spans="1:7">
      <c r="A691" s="21">
        <v>382</v>
      </c>
      <c r="B691" s="22" t="s">
        <v>40</v>
      </c>
      <c r="C691" s="21">
        <v>200</v>
      </c>
      <c r="D691" s="23">
        <v>3.99</v>
      </c>
      <c r="E691" s="23">
        <v>3.17</v>
      </c>
      <c r="F691" s="23">
        <v>16.34</v>
      </c>
      <c r="G691" s="23">
        <v>111.18</v>
      </c>
    </row>
    <row r="692" spans="1:7">
      <c r="A692" s="21">
        <v>338</v>
      </c>
      <c r="B692" s="22" t="s">
        <v>217</v>
      </c>
      <c r="C692" s="21">
        <v>100</v>
      </c>
      <c r="D692" s="24">
        <v>0.4</v>
      </c>
      <c r="E692" s="24">
        <v>0.3</v>
      </c>
      <c r="F692" s="24">
        <v>10.3</v>
      </c>
      <c r="G692" s="21">
        <v>47</v>
      </c>
    </row>
    <row r="693" spans="1:7">
      <c r="A693" s="425" t="s">
        <v>218</v>
      </c>
      <c r="B693" s="425"/>
      <c r="C693" s="246">
        <v>375</v>
      </c>
      <c r="D693" s="23">
        <v>12.03</v>
      </c>
      <c r="E693" s="23">
        <v>13.16</v>
      </c>
      <c r="F693" s="23">
        <v>58.92</v>
      </c>
      <c r="G693" s="23">
        <v>405.59</v>
      </c>
    </row>
    <row r="694" spans="1:7">
      <c r="A694" s="262" t="s">
        <v>219</v>
      </c>
      <c r="B694" s="262"/>
      <c r="C694" s="262"/>
      <c r="D694" s="262"/>
      <c r="E694" s="262"/>
      <c r="F694" s="262"/>
      <c r="G694" s="262"/>
    </row>
    <row r="695" spans="1:7">
      <c r="A695" s="133">
        <v>55</v>
      </c>
      <c r="B695" s="22" t="s">
        <v>150</v>
      </c>
      <c r="C695" s="21">
        <v>100</v>
      </c>
      <c r="D695" s="23">
        <v>1.26</v>
      </c>
      <c r="E695" s="24">
        <v>8.1</v>
      </c>
      <c r="F695" s="23">
        <v>6.25</v>
      </c>
      <c r="G695" s="23">
        <v>103.67</v>
      </c>
    </row>
    <row r="696" spans="1:7">
      <c r="A696" s="133">
        <v>214</v>
      </c>
      <c r="B696" s="22" t="s">
        <v>255</v>
      </c>
      <c r="C696" s="21">
        <v>250</v>
      </c>
      <c r="D696" s="23">
        <v>17.579999999999998</v>
      </c>
      <c r="E696" s="24">
        <v>13.7</v>
      </c>
      <c r="F696" s="23">
        <v>25.83</v>
      </c>
      <c r="G696" s="23">
        <v>296.33999999999997</v>
      </c>
    </row>
    <row r="697" spans="1:7">
      <c r="A697" s="133">
        <v>378</v>
      </c>
      <c r="B697" s="273" t="s">
        <v>222</v>
      </c>
      <c r="C697" s="133">
        <v>200</v>
      </c>
      <c r="D697" s="134">
        <v>1.61</v>
      </c>
      <c r="E697" s="134">
        <v>1.39</v>
      </c>
      <c r="F697" s="134">
        <v>13.76</v>
      </c>
      <c r="G697" s="134">
        <v>74.34</v>
      </c>
    </row>
    <row r="698" spans="1:7">
      <c r="A698" s="133"/>
      <c r="B698" s="258" t="s">
        <v>22</v>
      </c>
      <c r="C698" s="256">
        <v>60</v>
      </c>
      <c r="D698" s="259">
        <v>4.74</v>
      </c>
      <c r="E698" s="260">
        <v>0.6</v>
      </c>
      <c r="F698" s="259">
        <v>28.98</v>
      </c>
      <c r="G698" s="256">
        <v>141</v>
      </c>
    </row>
    <row r="699" spans="1:7">
      <c r="A699" s="426" t="s">
        <v>223</v>
      </c>
      <c r="B699" s="426"/>
      <c r="C699" s="264">
        <f>SUM(C695:C698)</f>
        <v>610</v>
      </c>
      <c r="D699" s="265">
        <f>SUM(D695:D698)</f>
        <v>25.189999999999998</v>
      </c>
      <c r="E699" s="265">
        <f>SUM(E695:E698)</f>
        <v>23.79</v>
      </c>
      <c r="F699" s="265">
        <f>SUM(F695:F698)</f>
        <v>74.819999999999993</v>
      </c>
      <c r="G699" s="265">
        <f>SUM(G695:G698)</f>
        <v>615.35</v>
      </c>
    </row>
    <row r="700" spans="1:7">
      <c r="A700" s="262" t="s">
        <v>224</v>
      </c>
      <c r="B700" s="262"/>
      <c r="C700" s="262"/>
      <c r="D700" s="262"/>
      <c r="E700" s="262"/>
      <c r="F700" s="262"/>
      <c r="G700" s="262"/>
    </row>
    <row r="701" spans="1:7">
      <c r="A701" s="133">
        <v>376.03</v>
      </c>
      <c r="B701" s="273" t="s">
        <v>233</v>
      </c>
      <c r="C701" s="133">
        <v>200</v>
      </c>
      <c r="D701" s="144">
        <v>5.8</v>
      </c>
      <c r="E701" s="133">
        <v>5</v>
      </c>
      <c r="F701" s="133">
        <v>8</v>
      </c>
      <c r="G701" s="133">
        <v>106</v>
      </c>
    </row>
    <row r="702" spans="1:7">
      <c r="A702" s="426" t="s">
        <v>226</v>
      </c>
      <c r="B702" s="426"/>
      <c r="C702" s="264">
        <v>200</v>
      </c>
      <c r="D702" s="134">
        <v>5.8</v>
      </c>
      <c r="E702" s="134">
        <v>5</v>
      </c>
      <c r="F702" s="134">
        <v>8</v>
      </c>
      <c r="G702" s="133">
        <v>106</v>
      </c>
    </row>
    <row r="703" spans="1:7">
      <c r="A703" s="425" t="s">
        <v>227</v>
      </c>
      <c r="B703" s="425"/>
      <c r="C703" s="266">
        <f>C702+C699+C693+C688+C679</f>
        <v>2730</v>
      </c>
      <c r="D703" s="267">
        <f>D702+D699+D693+D688+D679</f>
        <v>107.63</v>
      </c>
      <c r="E703" s="267">
        <f>E702+E699+E693+E688+E679</f>
        <v>86.450000000000017</v>
      </c>
      <c r="F703" s="267">
        <f>F702+F699+F693+F688+F679</f>
        <v>355.15000000000003</v>
      </c>
      <c r="G703" s="267">
        <f>G702+G699+G693+G688+G679</f>
        <v>2650.77</v>
      </c>
    </row>
    <row r="704" spans="1:7">
      <c r="A704" s="239"/>
      <c r="B704" s="240"/>
      <c r="C704" s="240"/>
      <c r="D704" s="240"/>
      <c r="E704" s="240"/>
      <c r="F704" s="240"/>
      <c r="G704" s="240"/>
    </row>
    <row r="705" spans="1:1023">
      <c r="A705" s="241"/>
      <c r="B705" s="241"/>
      <c r="C705" s="241"/>
      <c r="D705" s="241"/>
      <c r="E705" s="241"/>
      <c r="F705" s="241"/>
      <c r="G705" s="241"/>
    </row>
    <row r="706" spans="1:1023">
      <c r="A706" s="242" t="s">
        <v>209</v>
      </c>
      <c r="B706" s="243" t="s">
        <v>241</v>
      </c>
      <c r="C706" s="243"/>
      <c r="D706" s="243"/>
      <c r="E706" s="406"/>
      <c r="F706" s="406"/>
      <c r="G706" s="406"/>
    </row>
    <row r="707" spans="1:1023">
      <c r="A707" s="242" t="s">
        <v>211</v>
      </c>
      <c r="B707" s="427">
        <v>3</v>
      </c>
      <c r="C707" s="427"/>
      <c r="D707" s="427"/>
      <c r="E707" s="244"/>
      <c r="F707" s="240"/>
      <c r="G707" s="240"/>
    </row>
    <row r="708" spans="1:1023" ht="15.6" customHeight="1">
      <c r="A708" s="428" t="s">
        <v>6</v>
      </c>
      <c r="B708" s="424" t="s">
        <v>7</v>
      </c>
      <c r="C708" s="424" t="s">
        <v>8</v>
      </c>
      <c r="D708" s="424" t="s">
        <v>10</v>
      </c>
      <c r="E708" s="424"/>
      <c r="F708" s="424"/>
      <c r="G708" s="424" t="s">
        <v>11</v>
      </c>
    </row>
    <row r="709" spans="1:1023">
      <c r="A709" s="428"/>
      <c r="B709" s="424"/>
      <c r="C709" s="424"/>
      <c r="D709" s="245" t="s">
        <v>12</v>
      </c>
      <c r="E709" s="245" t="s">
        <v>13</v>
      </c>
      <c r="F709" s="245" t="s">
        <v>14</v>
      </c>
      <c r="G709" s="424"/>
    </row>
    <row r="710" spans="1:1023">
      <c r="A710" s="246">
        <v>1</v>
      </c>
      <c r="B710" s="246">
        <v>2</v>
      </c>
      <c r="C710" s="246">
        <v>3</v>
      </c>
      <c r="D710" s="246">
        <v>4</v>
      </c>
      <c r="E710" s="246">
        <v>5</v>
      </c>
      <c r="F710" s="246">
        <v>6</v>
      </c>
      <c r="G710" s="246">
        <v>7</v>
      </c>
    </row>
    <row r="711" spans="1:1023">
      <c r="A711" s="247" t="s">
        <v>212</v>
      </c>
      <c r="B711" s="247"/>
      <c r="C711" s="247"/>
      <c r="D711" s="247"/>
      <c r="E711" s="247"/>
      <c r="F711" s="247"/>
      <c r="G711" s="247"/>
    </row>
    <row r="712" spans="1:1023">
      <c r="A712" s="21">
        <v>488</v>
      </c>
      <c r="B712" s="263" t="s">
        <v>50</v>
      </c>
      <c r="C712" s="256">
        <v>200</v>
      </c>
      <c r="D712" s="259">
        <v>24.72</v>
      </c>
      <c r="E712" s="259">
        <v>27.17</v>
      </c>
      <c r="F712" s="260">
        <v>4.4000000000000004</v>
      </c>
      <c r="G712" s="259">
        <v>363.13</v>
      </c>
    </row>
    <row r="713" spans="1:1023">
      <c r="A713" s="21">
        <v>71</v>
      </c>
      <c r="B713" s="263" t="s">
        <v>52</v>
      </c>
      <c r="C713" s="256">
        <v>50</v>
      </c>
      <c r="D713" s="260">
        <v>1.55</v>
      </c>
      <c r="E713" s="260">
        <v>0.1</v>
      </c>
      <c r="F713" s="260">
        <v>3.25</v>
      </c>
      <c r="G713" s="256">
        <v>20</v>
      </c>
      <c r="H713" s="277"/>
      <c r="I713" s="277"/>
      <c r="J713" s="277"/>
      <c r="K713" s="277"/>
      <c r="L713" s="277"/>
      <c r="M713" s="277"/>
      <c r="N713" s="277"/>
      <c r="O713" s="277"/>
      <c r="P713" s="277"/>
      <c r="Q713" s="277"/>
      <c r="R713" s="277"/>
      <c r="S713" s="277"/>
      <c r="T713" s="277"/>
      <c r="U713" s="277"/>
      <c r="V713" s="277"/>
      <c r="W713" s="277"/>
      <c r="X713" s="277"/>
      <c r="Y713" s="277"/>
      <c r="Z713" s="277"/>
      <c r="AA713" s="277"/>
      <c r="AB713" s="277"/>
      <c r="AC713" s="277"/>
      <c r="AD713" s="277"/>
      <c r="AE713" s="277"/>
      <c r="AF713" s="277"/>
      <c r="AG713" s="277"/>
      <c r="AH713" s="277"/>
      <c r="AI713" s="277"/>
      <c r="AJ713" s="277"/>
      <c r="AK713" s="277"/>
      <c r="AL713" s="277"/>
      <c r="AM713" s="277"/>
      <c r="AN713" s="277"/>
      <c r="AO713" s="277"/>
      <c r="AP713" s="277"/>
      <c r="AQ713" s="277"/>
      <c r="AR713" s="277"/>
      <c r="AS713" s="277"/>
      <c r="AT713" s="277"/>
      <c r="AU713" s="277"/>
      <c r="AV713" s="277"/>
      <c r="AW713" s="277"/>
      <c r="AX713" s="277"/>
      <c r="AY713" s="277"/>
      <c r="AZ713" s="277"/>
      <c r="BA713" s="277"/>
      <c r="BB713" s="277"/>
      <c r="BC713" s="277"/>
      <c r="BD713" s="277"/>
      <c r="BE713" s="277"/>
      <c r="BF713" s="277"/>
      <c r="BG713" s="277"/>
      <c r="BH713" s="277"/>
      <c r="BI713" s="277"/>
      <c r="BJ713" s="277"/>
      <c r="BK713" s="277"/>
      <c r="BL713" s="277"/>
      <c r="BM713" s="277"/>
      <c r="BN713" s="277"/>
      <c r="BO713" s="277"/>
      <c r="BP713" s="277"/>
      <c r="BQ713" s="277"/>
      <c r="BR713" s="277"/>
      <c r="BS713" s="277"/>
      <c r="BT713" s="277"/>
      <c r="BU713" s="277"/>
      <c r="BV713" s="277"/>
      <c r="BW713" s="277"/>
      <c r="BX713" s="277"/>
      <c r="BY713" s="277"/>
      <c r="BZ713" s="277"/>
      <c r="CA713" s="277"/>
      <c r="CB713" s="277"/>
      <c r="CC713" s="277"/>
      <c r="CD713" s="277"/>
      <c r="CE713" s="277"/>
      <c r="CF713" s="277"/>
      <c r="CG713" s="277"/>
      <c r="CH713" s="277"/>
      <c r="CI713" s="277"/>
      <c r="CJ713" s="277"/>
      <c r="CK713" s="277"/>
      <c r="CL713" s="277"/>
      <c r="CM713" s="277"/>
      <c r="CN713" s="277"/>
      <c r="CO713" s="277"/>
      <c r="CP713" s="277"/>
      <c r="CQ713" s="277"/>
      <c r="CR713" s="277"/>
      <c r="CS713" s="277"/>
      <c r="CT713" s="277"/>
      <c r="CU713" s="277"/>
      <c r="CV713" s="277"/>
      <c r="CW713" s="277"/>
      <c r="CX713" s="277"/>
      <c r="CY713" s="277"/>
      <c r="CZ713" s="277"/>
      <c r="DA713" s="277"/>
      <c r="DB713" s="277"/>
      <c r="DC713" s="277"/>
      <c r="DD713" s="277"/>
      <c r="DE713" s="277"/>
      <c r="DF713" s="277"/>
      <c r="DG713" s="277"/>
      <c r="DH713" s="277"/>
      <c r="DI713" s="277"/>
      <c r="DJ713" s="277"/>
      <c r="DK713" s="277"/>
      <c r="DL713" s="277"/>
      <c r="DM713" s="277"/>
      <c r="DN713" s="277"/>
      <c r="DO713" s="277"/>
      <c r="DP713" s="277"/>
      <c r="DQ713" s="277"/>
      <c r="DR713" s="277"/>
      <c r="DS713" s="277"/>
      <c r="DT713" s="277"/>
      <c r="DU713" s="277"/>
      <c r="DV713" s="277"/>
      <c r="DW713" s="277"/>
      <c r="DX713" s="277"/>
      <c r="DY713" s="277"/>
      <c r="DZ713" s="277"/>
      <c r="EA713" s="277"/>
      <c r="EB713" s="277"/>
      <c r="EC713" s="277"/>
      <c r="ED713" s="277"/>
      <c r="EE713" s="277"/>
      <c r="EF713" s="277"/>
      <c r="EG713" s="277"/>
      <c r="EH713" s="277"/>
      <c r="EI713" s="277"/>
      <c r="EJ713" s="277"/>
      <c r="EK713" s="277"/>
      <c r="EL713" s="277"/>
      <c r="EM713" s="277"/>
      <c r="EN713" s="277"/>
      <c r="EO713" s="277"/>
      <c r="EP713" s="277"/>
      <c r="EQ713" s="277"/>
      <c r="ER713" s="277"/>
      <c r="ES713" s="277"/>
      <c r="ET713" s="277"/>
      <c r="EU713" s="277"/>
      <c r="EV713" s="277"/>
      <c r="EW713" s="277"/>
      <c r="EX713" s="277"/>
      <c r="EY713" s="277"/>
      <c r="EZ713" s="277"/>
      <c r="FA713" s="277"/>
      <c r="FB713" s="277"/>
      <c r="FC713" s="277"/>
      <c r="FD713" s="277"/>
      <c r="FE713" s="277"/>
      <c r="FF713" s="277"/>
      <c r="FG713" s="277"/>
      <c r="FH713" s="277"/>
      <c r="FI713" s="277"/>
      <c r="FJ713" s="277"/>
      <c r="FK713" s="277"/>
      <c r="FL713" s="277"/>
      <c r="FM713" s="277"/>
      <c r="FN713" s="277"/>
      <c r="FO713" s="277"/>
      <c r="FP713" s="277"/>
      <c r="FQ713" s="277"/>
      <c r="FR713" s="277"/>
      <c r="FS713" s="277"/>
      <c r="FT713" s="277"/>
      <c r="FU713" s="277"/>
      <c r="FV713" s="277"/>
      <c r="FW713" s="277"/>
      <c r="FX713" s="277"/>
      <c r="FY713" s="277"/>
      <c r="FZ713" s="277"/>
      <c r="GA713" s="277"/>
      <c r="GB713" s="277"/>
      <c r="GC713" s="277"/>
      <c r="GD713" s="277"/>
      <c r="GE713" s="277"/>
      <c r="GF713" s="277"/>
      <c r="GG713" s="277"/>
      <c r="GH713" s="277"/>
      <c r="GI713" s="277"/>
      <c r="GJ713" s="277"/>
      <c r="GK713" s="277"/>
      <c r="GL713" s="277"/>
      <c r="GM713" s="277"/>
      <c r="GN713" s="277"/>
      <c r="GO713" s="277"/>
      <c r="GP713" s="277"/>
      <c r="GQ713" s="277"/>
      <c r="GR713" s="277"/>
      <c r="GS713" s="277"/>
      <c r="GT713" s="277"/>
      <c r="GU713" s="277"/>
      <c r="GV713" s="277"/>
      <c r="GW713" s="277"/>
      <c r="GX713" s="277"/>
      <c r="GY713" s="277"/>
      <c r="GZ713" s="277"/>
      <c r="HA713" s="277"/>
      <c r="HB713" s="277"/>
      <c r="HC713" s="277"/>
      <c r="HD713" s="277"/>
      <c r="HE713" s="277"/>
      <c r="HF713" s="277"/>
      <c r="HG713" s="277"/>
      <c r="HH713" s="277"/>
      <c r="HI713" s="277"/>
      <c r="HJ713" s="277"/>
      <c r="HK713" s="277"/>
      <c r="HL713" s="277"/>
      <c r="HM713" s="277"/>
      <c r="HN713" s="277"/>
      <c r="HO713" s="277"/>
      <c r="HP713" s="277"/>
      <c r="HQ713" s="277"/>
      <c r="HR713" s="277"/>
      <c r="HS713" s="277"/>
      <c r="HT713" s="277"/>
      <c r="HU713" s="277"/>
      <c r="HV713" s="277"/>
      <c r="HW713" s="277"/>
      <c r="HX713" s="277"/>
      <c r="HY713" s="277"/>
      <c r="HZ713" s="277"/>
      <c r="IA713" s="277"/>
      <c r="IB713" s="277"/>
      <c r="IC713" s="277"/>
      <c r="ID713" s="277"/>
      <c r="IE713" s="277"/>
      <c r="IF713" s="277"/>
      <c r="IG713" s="277"/>
      <c r="IH713" s="277"/>
      <c r="II713" s="277"/>
      <c r="IJ713" s="277"/>
      <c r="IK713" s="277"/>
      <c r="IL713" s="277"/>
      <c r="IM713" s="277"/>
      <c r="IN713" s="277"/>
      <c r="IO713" s="277"/>
      <c r="IP713" s="277"/>
      <c r="IQ713" s="277"/>
      <c r="IR713" s="277"/>
      <c r="IS713" s="277"/>
      <c r="IT713" s="277"/>
      <c r="IU713" s="277"/>
      <c r="IV713" s="277"/>
      <c r="IW713" s="277"/>
      <c r="IX713" s="277"/>
      <c r="IY713" s="277"/>
      <c r="IZ713" s="277"/>
      <c r="JA713" s="277"/>
      <c r="JB713" s="277"/>
      <c r="JC713" s="277"/>
      <c r="JD713" s="277"/>
      <c r="JE713" s="277"/>
      <c r="JF713" s="277"/>
      <c r="JG713" s="277"/>
      <c r="JH713" s="277"/>
      <c r="JI713" s="277"/>
      <c r="JJ713" s="277"/>
      <c r="JK713" s="277"/>
      <c r="JL713" s="277"/>
      <c r="JM713" s="277"/>
      <c r="JN713" s="277"/>
      <c r="JO713" s="277"/>
      <c r="JP713" s="277"/>
      <c r="JQ713" s="277"/>
      <c r="JR713" s="277"/>
      <c r="JS713" s="277"/>
      <c r="JT713" s="277"/>
      <c r="JU713" s="277"/>
      <c r="JV713" s="277"/>
      <c r="JW713" s="277"/>
      <c r="JX713" s="277"/>
      <c r="JY713" s="277"/>
      <c r="JZ713" s="277"/>
      <c r="KA713" s="277"/>
      <c r="KB713" s="277"/>
      <c r="KC713" s="277"/>
      <c r="KD713" s="277"/>
      <c r="KE713" s="277"/>
      <c r="KF713" s="277"/>
      <c r="KG713" s="277"/>
      <c r="KH713" s="277"/>
      <c r="KI713" s="277"/>
      <c r="KJ713" s="277"/>
      <c r="KK713" s="277"/>
      <c r="KL713" s="277"/>
      <c r="KM713" s="277"/>
      <c r="KN713" s="277"/>
      <c r="KO713" s="277"/>
      <c r="KP713" s="277"/>
      <c r="KQ713" s="277"/>
      <c r="KR713" s="277"/>
      <c r="KS713" s="277"/>
      <c r="KT713" s="277"/>
      <c r="KU713" s="277"/>
      <c r="KV713" s="277"/>
      <c r="KW713" s="277"/>
      <c r="KX713" s="277"/>
      <c r="KY713" s="277"/>
      <c r="KZ713" s="277"/>
      <c r="LA713" s="277"/>
      <c r="LB713" s="277"/>
      <c r="LC713" s="277"/>
      <c r="LD713" s="277"/>
      <c r="LE713" s="277"/>
      <c r="LF713" s="277"/>
      <c r="LG713" s="277"/>
      <c r="LH713" s="277"/>
      <c r="LI713" s="277"/>
      <c r="LJ713" s="277"/>
      <c r="LK713" s="277"/>
      <c r="LL713" s="277"/>
      <c r="LM713" s="277"/>
      <c r="LN713" s="277"/>
      <c r="LO713" s="277"/>
      <c r="LP713" s="277"/>
      <c r="LQ713" s="277"/>
      <c r="LR713" s="277"/>
      <c r="LS713" s="277"/>
      <c r="LT713" s="277"/>
      <c r="LU713" s="277"/>
      <c r="LV713" s="277"/>
      <c r="LW713" s="277"/>
      <c r="LX713" s="277"/>
      <c r="LY713" s="277"/>
      <c r="LZ713" s="277"/>
      <c r="MA713" s="277"/>
      <c r="MB713" s="277"/>
      <c r="MC713" s="277"/>
      <c r="MD713" s="277"/>
      <c r="ME713" s="277"/>
      <c r="MF713" s="277"/>
      <c r="MG713" s="277"/>
      <c r="MH713" s="277"/>
      <c r="MI713" s="277"/>
      <c r="MJ713" s="277"/>
      <c r="MK713" s="277"/>
      <c r="ML713" s="277"/>
      <c r="MM713" s="277"/>
      <c r="MN713" s="277"/>
      <c r="MO713" s="277"/>
      <c r="MP713" s="277"/>
      <c r="MQ713" s="277"/>
      <c r="MR713" s="277"/>
      <c r="MS713" s="277"/>
      <c r="MT713" s="277"/>
      <c r="MU713" s="277"/>
      <c r="MV713" s="277"/>
      <c r="MW713" s="277"/>
      <c r="MX713" s="277"/>
      <c r="MY713" s="277"/>
      <c r="MZ713" s="277"/>
      <c r="NA713" s="277"/>
      <c r="NB713" s="277"/>
      <c r="NC713" s="277"/>
      <c r="ND713" s="277"/>
      <c r="NE713" s="277"/>
      <c r="NF713" s="277"/>
      <c r="NG713" s="277"/>
      <c r="NH713" s="277"/>
      <c r="NI713" s="277"/>
      <c r="NJ713" s="277"/>
      <c r="NK713" s="277"/>
      <c r="NL713" s="277"/>
      <c r="NM713" s="277"/>
      <c r="NN713" s="277"/>
      <c r="NO713" s="277"/>
      <c r="NP713" s="277"/>
      <c r="NQ713" s="277"/>
      <c r="NR713" s="277"/>
      <c r="NS713" s="277"/>
      <c r="NT713" s="277"/>
      <c r="NU713" s="277"/>
      <c r="NV713" s="277"/>
      <c r="NW713" s="277"/>
      <c r="NX713" s="277"/>
      <c r="NY713" s="277"/>
      <c r="NZ713" s="277"/>
      <c r="OA713" s="277"/>
      <c r="OB713" s="277"/>
      <c r="OC713" s="277"/>
      <c r="OD713" s="277"/>
      <c r="OE713" s="277"/>
      <c r="OF713" s="277"/>
      <c r="OG713" s="277"/>
      <c r="OH713" s="277"/>
      <c r="OI713" s="277"/>
      <c r="OJ713" s="277"/>
      <c r="OK713" s="277"/>
      <c r="OL713" s="277"/>
      <c r="OM713" s="277"/>
      <c r="ON713" s="277"/>
      <c r="OO713" s="277"/>
      <c r="OP713" s="277"/>
      <c r="OQ713" s="277"/>
      <c r="OR713" s="277"/>
      <c r="OS713" s="277"/>
      <c r="OT713" s="277"/>
      <c r="OU713" s="277"/>
      <c r="OV713" s="277"/>
      <c r="OW713" s="277"/>
      <c r="OX713" s="277"/>
      <c r="OY713" s="277"/>
      <c r="OZ713" s="277"/>
      <c r="PA713" s="277"/>
      <c r="PB713" s="277"/>
      <c r="PC713" s="277"/>
      <c r="PD713" s="277"/>
      <c r="PE713" s="277"/>
      <c r="PF713" s="277"/>
      <c r="PG713" s="277"/>
      <c r="PH713" s="277"/>
      <c r="PI713" s="277"/>
      <c r="PJ713" s="277"/>
      <c r="PK713" s="277"/>
      <c r="PL713" s="277"/>
      <c r="PM713" s="277"/>
      <c r="PN713" s="277"/>
      <c r="PO713" s="277"/>
      <c r="PP713" s="277"/>
      <c r="PQ713" s="277"/>
      <c r="PR713" s="277"/>
      <c r="PS713" s="277"/>
      <c r="PT713" s="277"/>
      <c r="PU713" s="277"/>
      <c r="PV713" s="277"/>
      <c r="PW713" s="277"/>
      <c r="PX713" s="277"/>
      <c r="PY713" s="277"/>
      <c r="PZ713" s="277"/>
      <c r="QA713" s="277"/>
      <c r="QB713" s="277"/>
      <c r="QC713" s="277"/>
      <c r="QD713" s="277"/>
      <c r="QE713" s="277"/>
      <c r="QF713" s="277"/>
      <c r="QG713" s="277"/>
      <c r="QH713" s="277"/>
      <c r="QI713" s="277"/>
      <c r="QJ713" s="277"/>
      <c r="QK713" s="277"/>
      <c r="QL713" s="277"/>
      <c r="QM713" s="277"/>
      <c r="QN713" s="277"/>
      <c r="QO713" s="277"/>
      <c r="QP713" s="277"/>
      <c r="QQ713" s="277"/>
      <c r="QR713" s="277"/>
      <c r="QS713" s="277"/>
      <c r="QT713" s="277"/>
      <c r="QU713" s="277"/>
      <c r="QV713" s="277"/>
      <c r="QW713" s="277"/>
      <c r="QX713" s="277"/>
      <c r="QY713" s="277"/>
      <c r="QZ713" s="277"/>
      <c r="RA713" s="277"/>
      <c r="RB713" s="277"/>
      <c r="RC713" s="277"/>
      <c r="RD713" s="277"/>
      <c r="RE713" s="277"/>
      <c r="RF713" s="277"/>
      <c r="RG713" s="277"/>
      <c r="RH713" s="277"/>
      <c r="RI713" s="277"/>
      <c r="RJ713" s="277"/>
      <c r="RK713" s="277"/>
      <c r="RL713" s="277"/>
      <c r="RM713" s="277"/>
      <c r="RN713" s="277"/>
      <c r="RO713" s="277"/>
      <c r="RP713" s="277"/>
      <c r="RQ713" s="277"/>
      <c r="RR713" s="277"/>
      <c r="RS713" s="277"/>
      <c r="RT713" s="277"/>
      <c r="RU713" s="277"/>
      <c r="RV713" s="277"/>
      <c r="RW713" s="277"/>
      <c r="RX713" s="277"/>
      <c r="RY713" s="277"/>
      <c r="RZ713" s="277"/>
      <c r="SA713" s="277"/>
      <c r="SB713" s="277"/>
      <c r="SC713" s="277"/>
      <c r="SD713" s="277"/>
      <c r="SE713" s="277"/>
      <c r="SF713" s="277"/>
      <c r="SG713" s="277"/>
      <c r="SH713" s="277"/>
      <c r="SI713" s="277"/>
      <c r="SJ713" s="277"/>
      <c r="SK713" s="277"/>
      <c r="SL713" s="277"/>
      <c r="SM713" s="277"/>
      <c r="SN713" s="277"/>
      <c r="SO713" s="277"/>
      <c r="SP713" s="277"/>
      <c r="SQ713" s="277"/>
      <c r="SR713" s="277"/>
      <c r="SS713" s="277"/>
      <c r="ST713" s="277"/>
      <c r="SU713" s="277"/>
      <c r="SV713" s="277"/>
      <c r="SW713" s="277"/>
      <c r="SX713" s="277"/>
      <c r="SY713" s="277"/>
      <c r="SZ713" s="277"/>
      <c r="TA713" s="277"/>
      <c r="TB713" s="277"/>
      <c r="TC713" s="277"/>
      <c r="TD713" s="277"/>
      <c r="TE713" s="277"/>
      <c r="TF713" s="277"/>
      <c r="TG713" s="277"/>
      <c r="TH713" s="277"/>
      <c r="TI713" s="277"/>
      <c r="TJ713" s="277"/>
      <c r="TK713" s="277"/>
      <c r="TL713" s="277"/>
      <c r="TM713" s="277"/>
      <c r="TN713" s="277"/>
      <c r="TO713" s="277"/>
      <c r="TP713" s="277"/>
      <c r="TQ713" s="277"/>
      <c r="TR713" s="277"/>
      <c r="TS713" s="277"/>
      <c r="TT713" s="277"/>
      <c r="TU713" s="277"/>
      <c r="TV713" s="277"/>
      <c r="TW713" s="277"/>
      <c r="TX713" s="277"/>
      <c r="TY713" s="277"/>
      <c r="TZ713" s="277"/>
      <c r="UA713" s="277"/>
      <c r="UB713" s="277"/>
      <c r="UC713" s="277"/>
      <c r="UD713" s="277"/>
      <c r="UE713" s="277"/>
      <c r="UF713" s="277"/>
      <c r="UG713" s="277"/>
      <c r="UH713" s="277"/>
      <c r="UI713" s="277"/>
      <c r="UJ713" s="277"/>
      <c r="UK713" s="277"/>
      <c r="UL713" s="277"/>
      <c r="UM713" s="277"/>
      <c r="UN713" s="277"/>
      <c r="UO713" s="277"/>
      <c r="UP713" s="277"/>
      <c r="UQ713" s="277"/>
      <c r="UR713" s="277"/>
      <c r="US713" s="277"/>
      <c r="UT713" s="277"/>
      <c r="UU713" s="277"/>
      <c r="UV713" s="277"/>
      <c r="UW713" s="277"/>
      <c r="UX713" s="277"/>
      <c r="UY713" s="277"/>
      <c r="UZ713" s="277"/>
      <c r="VA713" s="277"/>
      <c r="VB713" s="277"/>
      <c r="VC713" s="277"/>
      <c r="VD713" s="277"/>
      <c r="VE713" s="277"/>
      <c r="VF713" s="277"/>
      <c r="VG713" s="277"/>
      <c r="VH713" s="277"/>
      <c r="VI713" s="277"/>
      <c r="VJ713" s="277"/>
      <c r="VK713" s="277"/>
      <c r="VL713" s="277"/>
      <c r="VM713" s="277"/>
      <c r="VN713" s="277"/>
      <c r="VO713" s="277"/>
      <c r="VP713" s="277"/>
      <c r="VQ713" s="277"/>
      <c r="VR713" s="277"/>
      <c r="VS713" s="277"/>
      <c r="VT713" s="277"/>
      <c r="VU713" s="277"/>
      <c r="VV713" s="277"/>
      <c r="VW713" s="277"/>
      <c r="VX713" s="277"/>
      <c r="VY713" s="277"/>
      <c r="VZ713" s="277"/>
      <c r="WA713" s="277"/>
      <c r="WB713" s="277"/>
      <c r="WC713" s="277"/>
      <c r="WD713" s="277"/>
      <c r="WE713" s="277"/>
      <c r="WF713" s="277"/>
      <c r="WG713" s="277"/>
      <c r="WH713" s="277"/>
      <c r="WI713" s="277"/>
      <c r="WJ713" s="277"/>
      <c r="WK713" s="277"/>
      <c r="WL713" s="277"/>
      <c r="WM713" s="277"/>
      <c r="WN713" s="277"/>
      <c r="WO713" s="277"/>
      <c r="WP713" s="277"/>
      <c r="WQ713" s="277"/>
      <c r="WR713" s="277"/>
      <c r="WS713" s="277"/>
      <c r="WT713" s="277"/>
      <c r="WU713" s="277"/>
      <c r="WV713" s="277"/>
      <c r="WW713" s="277"/>
      <c r="WX713" s="277"/>
      <c r="WY713" s="277"/>
      <c r="WZ713" s="277"/>
      <c r="XA713" s="277"/>
      <c r="XB713" s="277"/>
      <c r="XC713" s="277"/>
      <c r="XD713" s="277"/>
      <c r="XE713" s="277"/>
      <c r="XF713" s="277"/>
      <c r="XG713" s="277"/>
      <c r="XH713" s="277"/>
      <c r="XI713" s="277"/>
      <c r="XJ713" s="277"/>
      <c r="XK713" s="277"/>
      <c r="XL713" s="277"/>
      <c r="XM713" s="277"/>
      <c r="XN713" s="277"/>
      <c r="XO713" s="277"/>
      <c r="XP713" s="277"/>
      <c r="XQ713" s="277"/>
      <c r="XR713" s="277"/>
      <c r="XS713" s="277"/>
      <c r="XT713" s="277"/>
      <c r="XU713" s="277"/>
      <c r="XV713" s="277"/>
      <c r="XW713" s="277"/>
      <c r="XX713" s="277"/>
      <c r="XY713" s="277"/>
      <c r="XZ713" s="277"/>
      <c r="YA713" s="277"/>
      <c r="YB713" s="277"/>
      <c r="YC713" s="277"/>
      <c r="YD713" s="277"/>
      <c r="YE713" s="277"/>
      <c r="YF713" s="277"/>
      <c r="YG713" s="277"/>
      <c r="YH713" s="277"/>
      <c r="YI713" s="277"/>
      <c r="YJ713" s="277"/>
      <c r="YK713" s="277"/>
      <c r="YL713" s="277"/>
      <c r="YM713" s="277"/>
      <c r="YN713" s="277"/>
      <c r="YO713" s="277"/>
      <c r="YP713" s="277"/>
      <c r="YQ713" s="277"/>
      <c r="YR713" s="277"/>
      <c r="YS713" s="277"/>
      <c r="YT713" s="277"/>
      <c r="YU713" s="277"/>
      <c r="YV713" s="277"/>
      <c r="YW713" s="277"/>
      <c r="YX713" s="277"/>
      <c r="YY713" s="277"/>
      <c r="YZ713" s="277"/>
      <c r="ZA713" s="277"/>
      <c r="ZB713" s="277"/>
      <c r="ZC713" s="277"/>
      <c r="ZD713" s="277"/>
      <c r="ZE713" s="277"/>
      <c r="ZF713" s="277"/>
      <c r="ZG713" s="277"/>
      <c r="ZH713" s="277"/>
      <c r="ZI713" s="277"/>
      <c r="ZJ713" s="277"/>
      <c r="ZK713" s="277"/>
      <c r="ZL713" s="277"/>
      <c r="ZM713" s="277"/>
      <c r="ZN713" s="277"/>
      <c r="ZO713" s="277"/>
      <c r="ZP713" s="277"/>
      <c r="ZQ713" s="277"/>
      <c r="ZR713" s="277"/>
      <c r="ZS713" s="277"/>
      <c r="ZT713" s="277"/>
      <c r="ZU713" s="277"/>
      <c r="ZV713" s="277"/>
      <c r="ZW713" s="277"/>
      <c r="ZX713" s="277"/>
      <c r="ZY713" s="277"/>
      <c r="ZZ713" s="277"/>
      <c r="AAA713" s="277"/>
      <c r="AAB713" s="277"/>
      <c r="AAC713" s="277"/>
      <c r="AAD713" s="277"/>
      <c r="AAE713" s="277"/>
      <c r="AAF713" s="277"/>
      <c r="AAG713" s="277"/>
      <c r="AAH713" s="277"/>
      <c r="AAI713" s="277"/>
      <c r="AAJ713" s="277"/>
      <c r="AAK713" s="277"/>
      <c r="AAL713" s="277"/>
      <c r="AAM713" s="277"/>
      <c r="AAN713" s="277"/>
      <c r="AAO713" s="277"/>
      <c r="AAP713" s="277"/>
      <c r="AAQ713" s="277"/>
      <c r="AAR713" s="277"/>
      <c r="AAS713" s="277"/>
      <c r="AAT713" s="277"/>
      <c r="AAU713" s="277"/>
      <c r="AAV713" s="277"/>
      <c r="AAW713" s="277"/>
      <c r="AAX713" s="277"/>
      <c r="AAY713" s="277"/>
      <c r="AAZ713" s="277"/>
      <c r="ABA713" s="277"/>
      <c r="ABB713" s="277"/>
      <c r="ABC713" s="277"/>
      <c r="ABD713" s="277"/>
      <c r="ABE713" s="277"/>
      <c r="ABF713" s="277"/>
      <c r="ABG713" s="277"/>
      <c r="ABH713" s="277"/>
      <c r="ABI713" s="277"/>
      <c r="ABJ713" s="277"/>
      <c r="ABK713" s="277"/>
      <c r="ABL713" s="277"/>
      <c r="ABM713" s="277"/>
      <c r="ABN713" s="277"/>
      <c r="ABO713" s="277"/>
      <c r="ABP713" s="277"/>
      <c r="ABQ713" s="277"/>
      <c r="ABR713" s="277"/>
      <c r="ABS713" s="277"/>
      <c r="ABT713" s="277"/>
      <c r="ABU713" s="277"/>
      <c r="ABV713" s="277"/>
      <c r="ABW713" s="277"/>
      <c r="ABX713" s="277"/>
      <c r="ABY713" s="277"/>
      <c r="ABZ713" s="277"/>
      <c r="ACA713" s="277"/>
      <c r="ACB713" s="277"/>
      <c r="ACC713" s="277"/>
      <c r="ACD713" s="277"/>
      <c r="ACE713" s="277"/>
      <c r="ACF713" s="277"/>
      <c r="ACG713" s="277"/>
      <c r="ACH713" s="277"/>
      <c r="ACI713" s="277"/>
      <c r="ACJ713" s="277"/>
      <c r="ACK713" s="277"/>
      <c r="ACL713" s="277"/>
      <c r="ACM713" s="277"/>
      <c r="ACN713" s="277"/>
      <c r="ACO713" s="277"/>
      <c r="ACP713" s="277"/>
      <c r="ACQ713" s="277"/>
      <c r="ACR713" s="277"/>
      <c r="ACS713" s="277"/>
      <c r="ACT713" s="277"/>
      <c r="ACU713" s="277"/>
      <c r="ACV713" s="277"/>
      <c r="ACW713" s="277"/>
      <c r="ACX713" s="277"/>
      <c r="ACY713" s="277"/>
      <c r="ACZ713" s="277"/>
      <c r="ADA713" s="277"/>
      <c r="ADB713" s="277"/>
      <c r="ADC713" s="277"/>
      <c r="ADD713" s="277"/>
      <c r="ADE713" s="277"/>
      <c r="ADF713" s="277"/>
      <c r="ADG713" s="277"/>
      <c r="ADH713" s="277"/>
      <c r="ADI713" s="277"/>
      <c r="ADJ713" s="277"/>
      <c r="ADK713" s="277"/>
      <c r="ADL713" s="277"/>
      <c r="ADM713" s="277"/>
      <c r="ADN713" s="277"/>
      <c r="ADO713" s="277"/>
      <c r="ADP713" s="277"/>
      <c r="ADQ713" s="277"/>
      <c r="ADR713" s="277"/>
      <c r="ADS713" s="277"/>
      <c r="ADT713" s="277"/>
      <c r="ADU713" s="277"/>
      <c r="ADV713" s="277"/>
      <c r="ADW713" s="277"/>
      <c r="ADX713" s="277"/>
      <c r="ADY713" s="277"/>
      <c r="ADZ713" s="277"/>
      <c r="AEA713" s="277"/>
      <c r="AEB713" s="277"/>
      <c r="AEC713" s="277"/>
      <c r="AED713" s="277"/>
      <c r="AEE713" s="277"/>
      <c r="AEF713" s="277"/>
      <c r="AEG713" s="277"/>
      <c r="AEH713" s="277"/>
      <c r="AEI713" s="277"/>
      <c r="AEJ713" s="277"/>
      <c r="AEK713" s="277"/>
      <c r="AEL713" s="277"/>
      <c r="AEM713" s="277"/>
      <c r="AEN713" s="277"/>
      <c r="AEO713" s="277"/>
      <c r="AEP713" s="277"/>
      <c r="AEQ713" s="277"/>
      <c r="AER713" s="277"/>
      <c r="AES713" s="277"/>
      <c r="AET713" s="277"/>
      <c r="AEU713" s="277"/>
      <c r="AEV713" s="277"/>
      <c r="AEW713" s="277"/>
      <c r="AEX713" s="277"/>
      <c r="AEY713" s="277"/>
      <c r="AEZ713" s="277"/>
      <c r="AFA713" s="277"/>
      <c r="AFB713" s="277"/>
      <c r="AFC713" s="277"/>
      <c r="AFD713" s="277"/>
      <c r="AFE713" s="277"/>
      <c r="AFF713" s="277"/>
      <c r="AFG713" s="277"/>
      <c r="AFH713" s="277"/>
      <c r="AFI713" s="277"/>
      <c r="AFJ713" s="277"/>
      <c r="AFK713" s="277"/>
      <c r="AFL713" s="277"/>
      <c r="AFM713" s="277"/>
      <c r="AFN713" s="277"/>
      <c r="AFO713" s="277"/>
      <c r="AFP713" s="277"/>
      <c r="AFQ713" s="277"/>
      <c r="AFR713" s="277"/>
      <c r="AFS713" s="277"/>
      <c r="AFT713" s="277"/>
      <c r="AFU713" s="277"/>
      <c r="AFV713" s="277"/>
      <c r="AFW713" s="277"/>
      <c r="AFX713" s="277"/>
      <c r="AFY713" s="277"/>
      <c r="AFZ713" s="277"/>
      <c r="AGA713" s="277"/>
      <c r="AGB713" s="277"/>
      <c r="AGC713" s="277"/>
      <c r="AGD713" s="277"/>
      <c r="AGE713" s="277"/>
      <c r="AGF713" s="277"/>
      <c r="AGG713" s="277"/>
      <c r="AGH713" s="277"/>
      <c r="AGI713" s="277"/>
      <c r="AGJ713" s="277"/>
      <c r="AGK713" s="277"/>
      <c r="AGL713" s="277"/>
      <c r="AGM713" s="277"/>
      <c r="AGN713" s="277"/>
      <c r="AGO713" s="277"/>
      <c r="AGP713" s="277"/>
      <c r="AGQ713" s="277"/>
      <c r="AGR713" s="277"/>
      <c r="AGS713" s="277"/>
      <c r="AGT713" s="277"/>
      <c r="AGU713" s="277"/>
      <c r="AGV713" s="277"/>
      <c r="AGW713" s="277"/>
      <c r="AGX713" s="277"/>
      <c r="AGY713" s="277"/>
      <c r="AGZ713" s="277"/>
      <c r="AHA713" s="277"/>
      <c r="AHB713" s="277"/>
      <c r="AHC713" s="277"/>
      <c r="AHD713" s="277"/>
      <c r="AHE713" s="277"/>
      <c r="AHF713" s="277"/>
      <c r="AHG713" s="277"/>
      <c r="AHH713" s="277"/>
      <c r="AHI713" s="277"/>
      <c r="AHJ713" s="277"/>
      <c r="AHK713" s="277"/>
      <c r="AHL713" s="277"/>
      <c r="AHM713" s="277"/>
      <c r="AHN713" s="277"/>
      <c r="AHO713" s="277"/>
      <c r="AHP713" s="277"/>
      <c r="AHQ713" s="277"/>
      <c r="AHR713" s="277"/>
      <c r="AHS713" s="277"/>
      <c r="AHT713" s="277"/>
      <c r="AHU713" s="277"/>
      <c r="AHV713" s="277"/>
      <c r="AHW713" s="277"/>
      <c r="AHX713" s="277"/>
      <c r="AHY713" s="277"/>
      <c r="AHZ713" s="277"/>
      <c r="AIA713" s="277"/>
      <c r="AIB713" s="277"/>
      <c r="AIC713" s="277"/>
      <c r="AID713" s="277"/>
      <c r="AIE713" s="277"/>
      <c r="AIF713" s="277"/>
      <c r="AIG713" s="277"/>
      <c r="AIH713" s="277"/>
      <c r="AII713" s="277"/>
      <c r="AIJ713" s="277"/>
      <c r="AIK713" s="277"/>
      <c r="AIL713" s="277"/>
      <c r="AIM713" s="277"/>
      <c r="AIN713" s="277"/>
      <c r="AIO713" s="277"/>
      <c r="AIP713" s="277"/>
      <c r="AIQ713" s="277"/>
      <c r="AIR713" s="277"/>
      <c r="AIS713" s="277"/>
      <c r="AIT713" s="277"/>
      <c r="AIU713" s="277"/>
      <c r="AIV713" s="277"/>
      <c r="AIW713" s="277"/>
      <c r="AIX713" s="277"/>
      <c r="AIY713" s="277"/>
      <c r="AIZ713" s="277"/>
      <c r="AJA713" s="277"/>
      <c r="AJB713" s="277"/>
      <c r="AJC713" s="277"/>
      <c r="AJD713" s="277"/>
      <c r="AJE713" s="277"/>
      <c r="AJF713" s="277"/>
      <c r="AJG713" s="277"/>
      <c r="AJH713" s="277"/>
      <c r="AJI713" s="277"/>
      <c r="AJJ713" s="277"/>
      <c r="AJK713" s="277"/>
      <c r="AJL713" s="277"/>
      <c r="AJM713" s="277"/>
      <c r="AJN713" s="277"/>
      <c r="AJO713" s="277"/>
      <c r="AJP713" s="277"/>
      <c r="AJQ713" s="277"/>
      <c r="AJR713" s="277"/>
      <c r="AJS713" s="277"/>
      <c r="AJT713" s="277"/>
      <c r="AJU713" s="277"/>
      <c r="AJV713" s="277"/>
      <c r="AJW713" s="277"/>
      <c r="AJX713" s="277"/>
      <c r="AJY713" s="277"/>
      <c r="AJZ713" s="277"/>
      <c r="AKA713" s="277"/>
      <c r="AKB713" s="277"/>
      <c r="AKC713" s="277"/>
      <c r="AKD713" s="277"/>
      <c r="AKE713" s="277"/>
      <c r="AKF713" s="277"/>
      <c r="AKG713" s="277"/>
      <c r="AKH713" s="277"/>
      <c r="AKI713" s="277"/>
      <c r="AKJ713" s="277"/>
      <c r="AKK713" s="277"/>
      <c r="AKL713" s="277"/>
      <c r="AKM713" s="277"/>
      <c r="AKN713" s="277"/>
      <c r="AKO713" s="277"/>
      <c r="AKP713" s="277"/>
      <c r="AKQ713" s="277"/>
      <c r="AKR713" s="277"/>
      <c r="AKS713" s="277"/>
      <c r="AKT713" s="277"/>
      <c r="AKU713" s="277"/>
      <c r="AKV713" s="277"/>
      <c r="AKW713" s="277"/>
      <c r="AKX713" s="277"/>
      <c r="AKY713" s="277"/>
      <c r="AKZ713" s="277"/>
      <c r="ALA713" s="277"/>
      <c r="ALB713" s="277"/>
      <c r="ALC713" s="277"/>
      <c r="ALD713" s="277"/>
      <c r="ALE713" s="277"/>
      <c r="ALF713" s="277"/>
      <c r="ALG713" s="277"/>
      <c r="ALH713" s="277"/>
      <c r="ALI713" s="277"/>
      <c r="ALJ713" s="277"/>
      <c r="ALK713" s="277"/>
      <c r="ALL713" s="277"/>
      <c r="ALM713" s="277"/>
      <c r="ALN713" s="277"/>
      <c r="ALO713" s="277"/>
      <c r="ALP713" s="277"/>
      <c r="ALQ713" s="277"/>
      <c r="ALR713" s="277"/>
      <c r="ALS713" s="277"/>
      <c r="ALT713" s="277"/>
      <c r="ALU713" s="277"/>
      <c r="ALV713" s="277"/>
      <c r="ALW713" s="277"/>
      <c r="ALX713" s="277"/>
      <c r="ALY713" s="277"/>
      <c r="ALZ713" s="277"/>
      <c r="AMA713" s="277"/>
      <c r="AMB713" s="277"/>
      <c r="AMC713" s="277"/>
      <c r="AMD713" s="277"/>
      <c r="AME713" s="277"/>
      <c r="AMF713" s="277"/>
      <c r="AMG713" s="277"/>
      <c r="AMH713" s="277"/>
      <c r="AMI713" s="277"/>
    </row>
    <row r="714" spans="1:1023">
      <c r="A714" s="21">
        <v>379</v>
      </c>
      <c r="B714" s="22" t="s">
        <v>54</v>
      </c>
      <c r="C714" s="21">
        <v>200</v>
      </c>
      <c r="D714" s="23">
        <v>3.23</v>
      </c>
      <c r="E714" s="23">
        <v>2.5099999999999998</v>
      </c>
      <c r="F714" s="23">
        <v>20.67</v>
      </c>
      <c r="G714" s="23">
        <v>118.89</v>
      </c>
    </row>
    <row r="715" spans="1:1023">
      <c r="A715" s="21"/>
      <c r="B715" s="22" t="s">
        <v>22</v>
      </c>
      <c r="C715" s="21">
        <v>60</v>
      </c>
      <c r="D715" s="23">
        <v>4.74</v>
      </c>
      <c r="E715" s="24">
        <v>0.6</v>
      </c>
      <c r="F715" s="23">
        <v>28.98</v>
      </c>
      <c r="G715" s="24">
        <v>141</v>
      </c>
    </row>
    <row r="716" spans="1:1023">
      <c r="A716" s="21">
        <v>338</v>
      </c>
      <c r="B716" s="22" t="s">
        <v>242</v>
      </c>
      <c r="C716" s="21">
        <v>100</v>
      </c>
      <c r="D716" s="24">
        <v>1.5</v>
      </c>
      <c r="E716" s="24">
        <v>0.5</v>
      </c>
      <c r="F716" s="21">
        <v>21</v>
      </c>
      <c r="G716" s="21">
        <v>96</v>
      </c>
    </row>
    <row r="717" spans="1:1023">
      <c r="A717" s="425" t="s">
        <v>25</v>
      </c>
      <c r="B717" s="425"/>
      <c r="C717" s="246">
        <f>SUM(C712:C716)</f>
        <v>610</v>
      </c>
      <c r="D717" s="261">
        <f>SUM(D712:D716)</f>
        <v>35.74</v>
      </c>
      <c r="E717" s="261">
        <f>SUM(E712:E716)</f>
        <v>30.880000000000003</v>
      </c>
      <c r="F717" s="261">
        <f>SUM(F712:F716)</f>
        <v>78.3</v>
      </c>
      <c r="G717" s="261">
        <f>SUM(G712:G716)</f>
        <v>739.02</v>
      </c>
    </row>
    <row r="718" spans="1:1023">
      <c r="A718" s="247" t="s">
        <v>214</v>
      </c>
      <c r="B718" s="247"/>
      <c r="C718" s="247"/>
      <c r="D718" s="247"/>
      <c r="E718" s="247"/>
      <c r="F718" s="247"/>
      <c r="G718" s="247"/>
    </row>
    <row r="719" spans="1:1023" ht="32.1" customHeight="1">
      <c r="A719" s="94">
        <v>40</v>
      </c>
      <c r="B719" s="120" t="s">
        <v>159</v>
      </c>
      <c r="C719" s="94">
        <v>100</v>
      </c>
      <c r="D719" s="95">
        <v>3.15</v>
      </c>
      <c r="E719" s="95">
        <v>6.23</v>
      </c>
      <c r="F719" s="95">
        <v>11.87</v>
      </c>
      <c r="G719" s="95">
        <v>116.62</v>
      </c>
    </row>
    <row r="720" spans="1:1023" s="73" customFormat="1" ht="35.85" customHeight="1">
      <c r="A720" s="94">
        <v>82</v>
      </c>
      <c r="B720" s="135" t="s">
        <v>194</v>
      </c>
      <c r="C720" s="136">
        <v>255</v>
      </c>
      <c r="D720" s="137">
        <v>1.93</v>
      </c>
      <c r="E720" s="280">
        <v>6.38</v>
      </c>
      <c r="F720" s="137">
        <v>9.93</v>
      </c>
      <c r="G720" s="137">
        <v>103.03</v>
      </c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  <c r="FJ720" s="26"/>
      <c r="FK720" s="26"/>
      <c r="FL720" s="26"/>
      <c r="FM720" s="26"/>
      <c r="FN720" s="26"/>
      <c r="FO720" s="26"/>
      <c r="FP720" s="26"/>
      <c r="FQ720" s="26"/>
      <c r="FR720" s="26"/>
      <c r="FS720" s="26"/>
      <c r="FT720" s="26"/>
      <c r="FU720" s="26"/>
      <c r="FV720" s="26"/>
      <c r="FW720" s="26"/>
      <c r="FX720" s="26"/>
      <c r="FY720" s="26"/>
      <c r="FZ720" s="26"/>
      <c r="GA720" s="26"/>
      <c r="GB720" s="26"/>
      <c r="GC720" s="26"/>
      <c r="GD720" s="26"/>
      <c r="GE720" s="26"/>
      <c r="GF720" s="26"/>
      <c r="GG720" s="26"/>
      <c r="GH720" s="26"/>
      <c r="GI720" s="26"/>
      <c r="GJ720" s="26"/>
      <c r="GK720" s="26"/>
      <c r="GL720" s="26"/>
      <c r="GM720" s="26"/>
      <c r="GN720" s="26"/>
      <c r="GO720" s="26"/>
      <c r="GP720" s="26"/>
      <c r="GQ720" s="26"/>
      <c r="GR720" s="26"/>
      <c r="GS720" s="26"/>
      <c r="GT720" s="26"/>
      <c r="GU720" s="26"/>
      <c r="GV720" s="26"/>
      <c r="GW720" s="26"/>
      <c r="GX720" s="26"/>
      <c r="GY720" s="26"/>
      <c r="GZ720" s="26"/>
      <c r="HA720" s="26"/>
      <c r="HB720" s="26"/>
      <c r="HC720" s="26"/>
      <c r="HD720" s="26"/>
      <c r="HE720" s="26"/>
      <c r="HF720" s="26"/>
      <c r="HG720" s="26"/>
      <c r="HH720" s="26"/>
      <c r="HI720" s="26"/>
      <c r="HJ720" s="26"/>
      <c r="HK720" s="26"/>
      <c r="HL720" s="26"/>
      <c r="HM720" s="26"/>
      <c r="HN720" s="26"/>
      <c r="HO720" s="26"/>
      <c r="HP720" s="26"/>
      <c r="HQ720" s="26"/>
      <c r="HR720" s="26"/>
      <c r="HS720" s="26"/>
      <c r="HT720" s="26"/>
      <c r="HU720" s="26"/>
      <c r="HV720" s="26"/>
      <c r="HW720" s="26"/>
      <c r="HX720" s="26"/>
      <c r="HY720" s="26"/>
      <c r="HZ720" s="26"/>
      <c r="IA720" s="26"/>
      <c r="IB720" s="26"/>
      <c r="IC720" s="26"/>
      <c r="ID720" s="26"/>
      <c r="IE720" s="26"/>
      <c r="IF720" s="26"/>
      <c r="IG720" s="26"/>
      <c r="IH720" s="26"/>
      <c r="II720" s="26"/>
      <c r="IJ720" s="26"/>
      <c r="IK720" s="26"/>
      <c r="IL720" s="26"/>
      <c r="IM720" s="26"/>
      <c r="IN720" s="26"/>
      <c r="IO720" s="26"/>
      <c r="IP720" s="26"/>
      <c r="IQ720" s="26"/>
      <c r="IR720" s="26"/>
      <c r="IS720" s="26"/>
      <c r="IT720" s="26"/>
      <c r="IU720" s="26"/>
      <c r="IV720" s="26"/>
      <c r="IW720" s="26"/>
    </row>
    <row r="721" spans="1:7">
      <c r="A721" s="94" t="s">
        <v>152</v>
      </c>
      <c r="B721" s="18" t="s">
        <v>153</v>
      </c>
      <c r="C721" s="133">
        <v>100</v>
      </c>
      <c r="D721" s="134">
        <v>22.52</v>
      </c>
      <c r="E721" s="134">
        <v>7.12</v>
      </c>
      <c r="F721" s="134">
        <v>4.16</v>
      </c>
      <c r="G721" s="134">
        <v>171.32</v>
      </c>
    </row>
    <row r="722" spans="1:7" ht="31.2">
      <c r="A722" s="94" t="s">
        <v>154</v>
      </c>
      <c r="B722" s="135" t="s">
        <v>197</v>
      </c>
      <c r="C722" s="136">
        <v>185</v>
      </c>
      <c r="D722" s="137">
        <v>3.89</v>
      </c>
      <c r="E722" s="137">
        <v>8.18</v>
      </c>
      <c r="F722" s="137">
        <v>26.7</v>
      </c>
      <c r="G722" s="137">
        <v>196.54</v>
      </c>
    </row>
    <row r="723" spans="1:7">
      <c r="A723" s="94" t="s">
        <v>125</v>
      </c>
      <c r="B723" s="120" t="s">
        <v>143</v>
      </c>
      <c r="C723" s="133">
        <v>200</v>
      </c>
      <c r="D723" s="134">
        <v>0.16</v>
      </c>
      <c r="E723" s="134">
        <v>0.04</v>
      </c>
      <c r="F723" s="134">
        <v>15.42</v>
      </c>
      <c r="G723" s="144">
        <v>63.6</v>
      </c>
    </row>
    <row r="724" spans="1:7">
      <c r="A724" s="21"/>
      <c r="B724" s="258" t="s">
        <v>22</v>
      </c>
      <c r="C724" s="256">
        <v>60</v>
      </c>
      <c r="D724" s="259">
        <v>4.74</v>
      </c>
      <c r="E724" s="260">
        <v>0.6</v>
      </c>
      <c r="F724" s="259">
        <v>28.98</v>
      </c>
      <c r="G724" s="256">
        <v>141</v>
      </c>
    </row>
    <row r="725" spans="1:7">
      <c r="A725" s="21"/>
      <c r="B725" s="258" t="s">
        <v>127</v>
      </c>
      <c r="C725" s="256">
        <v>60</v>
      </c>
      <c r="D725" s="260">
        <v>3.96</v>
      </c>
      <c r="E725" s="260">
        <v>0.72</v>
      </c>
      <c r="F725" s="260">
        <v>23.79</v>
      </c>
      <c r="G725" s="260">
        <v>118.8</v>
      </c>
    </row>
    <row r="726" spans="1:7">
      <c r="A726" s="425" t="s">
        <v>128</v>
      </c>
      <c r="B726" s="425"/>
      <c r="C726" s="246">
        <f>SUM(C719:C725)</f>
        <v>960</v>
      </c>
      <c r="D726" s="261">
        <f>SUM(D719:D725)</f>
        <v>40.35</v>
      </c>
      <c r="E726" s="261">
        <f>SUM(E719:E725)</f>
        <v>29.27</v>
      </c>
      <c r="F726" s="261">
        <f>SUM(F719:F725)</f>
        <v>120.85</v>
      </c>
      <c r="G726" s="261">
        <f>SUM(G719:G725)</f>
        <v>910.91</v>
      </c>
    </row>
    <row r="727" spans="1:7">
      <c r="A727" s="247" t="s">
        <v>215</v>
      </c>
      <c r="B727" s="247"/>
      <c r="C727" s="247"/>
      <c r="D727" s="247"/>
      <c r="E727" s="247"/>
      <c r="F727" s="247"/>
      <c r="G727" s="247"/>
    </row>
    <row r="728" spans="1:7">
      <c r="A728" s="21">
        <v>446</v>
      </c>
      <c r="B728" s="22" t="s">
        <v>243</v>
      </c>
      <c r="C728" s="21">
        <v>75</v>
      </c>
      <c r="D728" s="23">
        <v>6.78</v>
      </c>
      <c r="E728" s="23">
        <v>13.52</v>
      </c>
      <c r="F728" s="24">
        <v>27.5</v>
      </c>
      <c r="G728" s="23">
        <v>259.74</v>
      </c>
    </row>
    <row r="729" spans="1:7">
      <c r="A729" s="21">
        <v>376</v>
      </c>
      <c r="B729" s="22" t="s">
        <v>32</v>
      </c>
      <c r="C729" s="21">
        <v>200</v>
      </c>
      <c r="D729" s="271"/>
      <c r="E729" s="271"/>
      <c r="F729" s="23">
        <v>11.09</v>
      </c>
      <c r="G729" s="23">
        <v>44.34</v>
      </c>
    </row>
    <row r="730" spans="1:7">
      <c r="A730" s="21">
        <v>338</v>
      </c>
      <c r="B730" s="22" t="s">
        <v>230</v>
      </c>
      <c r="C730" s="21">
        <v>100</v>
      </c>
      <c r="D730" s="24">
        <v>0.4</v>
      </c>
      <c r="E730" s="24">
        <v>0.4</v>
      </c>
      <c r="F730" s="24">
        <v>9.8000000000000007</v>
      </c>
      <c r="G730" s="21">
        <v>47</v>
      </c>
    </row>
    <row r="731" spans="1:7">
      <c r="A731" s="425" t="s">
        <v>218</v>
      </c>
      <c r="B731" s="425"/>
      <c r="C731" s="246">
        <v>375</v>
      </c>
      <c r="D731" s="23">
        <v>7.18</v>
      </c>
      <c r="E731" s="23">
        <v>13.92</v>
      </c>
      <c r="F731" s="23">
        <v>48.39</v>
      </c>
      <c r="G731" s="23">
        <v>351.08</v>
      </c>
    </row>
    <row r="732" spans="1:7">
      <c r="A732" s="262" t="s">
        <v>219</v>
      </c>
      <c r="B732" s="262"/>
      <c r="C732" s="262"/>
      <c r="D732" s="262"/>
      <c r="E732" s="262"/>
      <c r="F732" s="262"/>
      <c r="G732" s="262"/>
    </row>
    <row r="733" spans="1:7">
      <c r="A733" s="94">
        <v>67</v>
      </c>
      <c r="B733" s="120" t="s">
        <v>170</v>
      </c>
      <c r="C733" s="94">
        <v>60</v>
      </c>
      <c r="D733" s="95">
        <v>1.05</v>
      </c>
      <c r="E733" s="95">
        <v>5.12</v>
      </c>
      <c r="F733" s="95">
        <v>5.64</v>
      </c>
      <c r="G733" s="95">
        <v>73.319999999999993</v>
      </c>
    </row>
    <row r="734" spans="1:7" ht="31.2">
      <c r="A734" s="186">
        <v>294.01</v>
      </c>
      <c r="B734" s="187" t="s">
        <v>220</v>
      </c>
      <c r="C734" s="186">
        <v>110</v>
      </c>
      <c r="D734" s="188">
        <v>14.17</v>
      </c>
      <c r="E734" s="188">
        <v>13.72</v>
      </c>
      <c r="F734" s="188">
        <v>9.3000000000000007</v>
      </c>
      <c r="G734" s="188">
        <v>217.99</v>
      </c>
    </row>
    <row r="735" spans="1:7">
      <c r="A735" s="21">
        <v>171</v>
      </c>
      <c r="B735" s="22" t="s">
        <v>262</v>
      </c>
      <c r="C735" s="21">
        <v>180</v>
      </c>
      <c r="D735" s="23">
        <v>7.97</v>
      </c>
      <c r="E735" s="23">
        <v>5.29</v>
      </c>
      <c r="F735" s="23">
        <v>50.84</v>
      </c>
      <c r="G735" s="23">
        <v>283.02</v>
      </c>
    </row>
    <row r="736" spans="1:7">
      <c r="A736" s="133">
        <v>376.01</v>
      </c>
      <c r="B736" s="273" t="s">
        <v>232</v>
      </c>
      <c r="C736" s="133">
        <v>200</v>
      </c>
      <c r="D736" s="144">
        <v>0.2</v>
      </c>
      <c r="E736" s="134">
        <v>0.02</v>
      </c>
      <c r="F736" s="134">
        <v>11.05</v>
      </c>
      <c r="G736" s="134">
        <v>45.41</v>
      </c>
    </row>
    <row r="737" spans="1:7">
      <c r="A737" s="133"/>
      <c r="B737" s="273" t="s">
        <v>22</v>
      </c>
      <c r="C737" s="133">
        <v>60</v>
      </c>
      <c r="D737" s="134">
        <v>4.74</v>
      </c>
      <c r="E737" s="144">
        <v>0.6</v>
      </c>
      <c r="F737" s="134">
        <v>28.98</v>
      </c>
      <c r="G737" s="133">
        <v>141</v>
      </c>
    </row>
    <row r="738" spans="1:7">
      <c r="A738" s="426" t="s">
        <v>223</v>
      </c>
      <c r="B738" s="426"/>
      <c r="C738" s="264">
        <f>SUM(C733:C737)</f>
        <v>610</v>
      </c>
      <c r="D738" s="265">
        <f>SUM(D733:D737)</f>
        <v>28.130000000000003</v>
      </c>
      <c r="E738" s="265">
        <f>SUM(E733:E737)</f>
        <v>24.75</v>
      </c>
      <c r="F738" s="265">
        <f>SUM(F733:F737)</f>
        <v>105.81</v>
      </c>
      <c r="G738" s="265">
        <f>SUM(G733:G737)</f>
        <v>760.7399999999999</v>
      </c>
    </row>
    <row r="739" spans="1:7">
      <c r="A739" s="262" t="s">
        <v>224</v>
      </c>
      <c r="B739" s="262"/>
      <c r="C739" s="262"/>
      <c r="D739" s="262"/>
      <c r="E739" s="262"/>
      <c r="F739" s="262"/>
      <c r="G739" s="262"/>
    </row>
    <row r="740" spans="1:7">
      <c r="A740" s="133">
        <v>376.02</v>
      </c>
      <c r="B740" s="273" t="s">
        <v>236</v>
      </c>
      <c r="C740" s="133">
        <v>200</v>
      </c>
      <c r="D740" s="144">
        <v>5.8</v>
      </c>
      <c r="E740" s="133">
        <v>5</v>
      </c>
      <c r="F740" s="144">
        <v>9.6</v>
      </c>
      <c r="G740" s="133">
        <v>108</v>
      </c>
    </row>
    <row r="741" spans="1:7">
      <c r="A741" s="426" t="s">
        <v>226</v>
      </c>
      <c r="B741" s="426"/>
      <c r="C741" s="264">
        <v>200</v>
      </c>
      <c r="D741" s="134">
        <v>5.8</v>
      </c>
      <c r="E741" s="134">
        <v>5</v>
      </c>
      <c r="F741" s="134">
        <v>9.6</v>
      </c>
      <c r="G741" s="133">
        <v>108</v>
      </c>
    </row>
    <row r="742" spans="1:7">
      <c r="A742" s="425" t="s">
        <v>227</v>
      </c>
      <c r="B742" s="425"/>
      <c r="C742" s="266">
        <f>C741+C738+C731+C726+C717</f>
        <v>2755</v>
      </c>
      <c r="D742" s="267">
        <f>D741+D738+D731+D726+D717</f>
        <v>117.20000000000002</v>
      </c>
      <c r="E742" s="267">
        <f>E741+E738+E731+E726+E717</f>
        <v>103.82</v>
      </c>
      <c r="F742" s="267">
        <f>F741+F738+F731+F726+F717</f>
        <v>362.95</v>
      </c>
      <c r="G742" s="267">
        <f>G741+G738+G731+G726+G717</f>
        <v>2869.75</v>
      </c>
    </row>
    <row r="743" spans="1:7">
      <c r="A743" s="239"/>
      <c r="B743" s="240"/>
      <c r="C743" s="240"/>
      <c r="D743" s="240"/>
      <c r="E743" s="240"/>
      <c r="F743" s="240"/>
      <c r="G743" s="240"/>
    </row>
    <row r="744" spans="1:7">
      <c r="A744" s="241"/>
      <c r="B744" s="241"/>
      <c r="C744" s="241"/>
      <c r="D744" s="241"/>
      <c r="E744" s="241"/>
      <c r="F744" s="241"/>
      <c r="G744" s="241"/>
    </row>
    <row r="745" spans="1:7">
      <c r="A745" s="242" t="s">
        <v>209</v>
      </c>
      <c r="B745" s="243" t="s">
        <v>244</v>
      </c>
      <c r="C745" s="243"/>
      <c r="D745" s="243"/>
      <c r="E745" s="406"/>
      <c r="F745" s="406"/>
      <c r="G745" s="406"/>
    </row>
    <row r="746" spans="1:7">
      <c r="A746" s="242" t="s">
        <v>211</v>
      </c>
      <c r="B746" s="427">
        <v>3</v>
      </c>
      <c r="C746" s="427"/>
      <c r="D746" s="427"/>
      <c r="E746" s="244"/>
      <c r="F746" s="240"/>
      <c r="G746" s="240"/>
    </row>
    <row r="747" spans="1:7" ht="15.6" customHeight="1">
      <c r="A747" s="428" t="s">
        <v>6</v>
      </c>
      <c r="B747" s="424" t="s">
        <v>7</v>
      </c>
      <c r="C747" s="424" t="s">
        <v>8</v>
      </c>
      <c r="D747" s="424" t="s">
        <v>10</v>
      </c>
      <c r="E747" s="424"/>
      <c r="F747" s="424"/>
      <c r="G747" s="424" t="s">
        <v>11</v>
      </c>
    </row>
    <row r="748" spans="1:7" ht="30.6" customHeight="1">
      <c r="A748" s="428"/>
      <c r="B748" s="424"/>
      <c r="C748" s="424"/>
      <c r="D748" s="245" t="s">
        <v>12</v>
      </c>
      <c r="E748" s="245" t="s">
        <v>13</v>
      </c>
      <c r="F748" s="245" t="s">
        <v>14</v>
      </c>
      <c r="G748" s="424"/>
    </row>
    <row r="749" spans="1:7">
      <c r="A749" s="246">
        <v>1</v>
      </c>
      <c r="B749" s="246">
        <v>2</v>
      </c>
      <c r="C749" s="246">
        <v>3</v>
      </c>
      <c r="D749" s="246">
        <v>4</v>
      </c>
      <c r="E749" s="246">
        <v>5</v>
      </c>
      <c r="F749" s="246">
        <v>6</v>
      </c>
      <c r="G749" s="246">
        <v>7</v>
      </c>
    </row>
    <row r="750" spans="1:7">
      <c r="A750" s="247" t="s">
        <v>212</v>
      </c>
      <c r="B750" s="247"/>
      <c r="C750" s="247"/>
      <c r="D750" s="247"/>
      <c r="E750" s="247"/>
      <c r="F750" s="247"/>
      <c r="G750" s="247"/>
    </row>
    <row r="751" spans="1:7">
      <c r="A751" s="21">
        <v>15</v>
      </c>
      <c r="B751" s="22" t="s">
        <v>36</v>
      </c>
      <c r="C751" s="21">
        <v>15</v>
      </c>
      <c r="D751" s="24">
        <v>3.9</v>
      </c>
      <c r="E751" s="23">
        <v>3.92</v>
      </c>
      <c r="F751" s="271"/>
      <c r="G751" s="24">
        <v>51.6</v>
      </c>
    </row>
    <row r="752" spans="1:7">
      <c r="A752" s="21">
        <v>16</v>
      </c>
      <c r="B752" s="22" t="s">
        <v>75</v>
      </c>
      <c r="C752" s="21">
        <v>15</v>
      </c>
      <c r="D752" s="23">
        <v>1.94</v>
      </c>
      <c r="E752" s="23">
        <v>3.27</v>
      </c>
      <c r="F752" s="23">
        <v>0.28999999999999998</v>
      </c>
      <c r="G752" s="24">
        <v>38.4</v>
      </c>
    </row>
    <row r="753" spans="1:7">
      <c r="A753" s="21">
        <v>175.04</v>
      </c>
      <c r="B753" s="22" t="s">
        <v>64</v>
      </c>
      <c r="C753" s="256">
        <v>250</v>
      </c>
      <c r="D753" s="259">
        <v>6.15</v>
      </c>
      <c r="E753" s="259">
        <v>6.57</v>
      </c>
      <c r="F753" s="259">
        <v>38.82</v>
      </c>
      <c r="G753" s="259">
        <v>239.65</v>
      </c>
    </row>
    <row r="754" spans="1:7">
      <c r="A754" s="21">
        <v>378</v>
      </c>
      <c r="B754" s="22" t="s">
        <v>222</v>
      </c>
      <c r="C754" s="21">
        <v>200</v>
      </c>
      <c r="D754" s="23">
        <v>1.61</v>
      </c>
      <c r="E754" s="23">
        <v>1.39</v>
      </c>
      <c r="F754" s="23">
        <v>13.76</v>
      </c>
      <c r="G754" s="23">
        <v>74.34</v>
      </c>
    </row>
    <row r="755" spans="1:7">
      <c r="A755" s="21"/>
      <c r="B755" s="258" t="s">
        <v>22</v>
      </c>
      <c r="C755" s="256">
        <v>60</v>
      </c>
      <c r="D755" s="259">
        <v>4.74</v>
      </c>
      <c r="E755" s="260">
        <v>0.6</v>
      </c>
      <c r="F755" s="259">
        <v>28.98</v>
      </c>
      <c r="G755" s="256">
        <v>141</v>
      </c>
    </row>
    <row r="756" spans="1:7">
      <c r="A756" s="21">
        <v>338</v>
      </c>
      <c r="B756" s="22" t="s">
        <v>217</v>
      </c>
      <c r="C756" s="21">
        <v>100</v>
      </c>
      <c r="D756" s="24">
        <v>0.4</v>
      </c>
      <c r="E756" s="24">
        <v>0.3</v>
      </c>
      <c r="F756" s="24">
        <v>10.3</v>
      </c>
      <c r="G756" s="21">
        <v>47</v>
      </c>
    </row>
    <row r="757" spans="1:7">
      <c r="A757" s="425" t="s">
        <v>25</v>
      </c>
      <c r="B757" s="425"/>
      <c r="C757" s="246">
        <f>SUM(C751:C756)</f>
        <v>640</v>
      </c>
      <c r="D757" s="272">
        <f>SUM(D751:D756)</f>
        <v>18.739999999999998</v>
      </c>
      <c r="E757" s="272">
        <f>SUM(E751:E756)</f>
        <v>16.05</v>
      </c>
      <c r="F757" s="272">
        <f>SUM(F751:F756)</f>
        <v>92.149999999999991</v>
      </c>
      <c r="G757" s="272">
        <f>SUM(G751:G756)</f>
        <v>591.99</v>
      </c>
    </row>
    <row r="758" spans="1:7">
      <c r="A758" s="247" t="s">
        <v>214</v>
      </c>
      <c r="B758" s="247"/>
      <c r="C758" s="247"/>
      <c r="D758" s="247"/>
      <c r="E758" s="247"/>
      <c r="F758" s="247"/>
      <c r="G758" s="247"/>
    </row>
    <row r="759" spans="1:7">
      <c r="A759" s="21">
        <v>55</v>
      </c>
      <c r="B759" s="22" t="s">
        <v>150</v>
      </c>
      <c r="C759" s="256">
        <v>100</v>
      </c>
      <c r="D759" s="259">
        <v>1.26</v>
      </c>
      <c r="E759" s="260">
        <v>8.1</v>
      </c>
      <c r="F759" s="259">
        <v>6.25</v>
      </c>
      <c r="G759" s="259">
        <v>103.67</v>
      </c>
    </row>
    <row r="760" spans="1:7" ht="31.2">
      <c r="A760" s="21">
        <v>88</v>
      </c>
      <c r="B760" s="22" t="s">
        <v>161</v>
      </c>
      <c r="C760" s="256">
        <v>255</v>
      </c>
      <c r="D760" s="259">
        <v>2.42</v>
      </c>
      <c r="E760" s="259">
        <v>4.0599999999999996</v>
      </c>
      <c r="F760" s="259">
        <v>11.49</v>
      </c>
      <c r="G760" s="259">
        <v>92.87</v>
      </c>
    </row>
    <row r="761" spans="1:7">
      <c r="A761" s="21">
        <v>291.01</v>
      </c>
      <c r="B761" s="22" t="s">
        <v>142</v>
      </c>
      <c r="C761" s="256">
        <v>250</v>
      </c>
      <c r="D761" s="259">
        <v>35.76</v>
      </c>
      <c r="E761" s="259">
        <v>11.94</v>
      </c>
      <c r="F761" s="259">
        <v>44.81</v>
      </c>
      <c r="G761" s="259">
        <v>440.04</v>
      </c>
    </row>
    <row r="762" spans="1:7">
      <c r="A762" s="21">
        <v>342</v>
      </c>
      <c r="B762" s="22" t="s">
        <v>143</v>
      </c>
      <c r="C762" s="21">
        <v>200</v>
      </c>
      <c r="D762" s="23">
        <v>0.16</v>
      </c>
      <c r="E762" s="23">
        <v>0.04</v>
      </c>
      <c r="F762" s="23">
        <v>15.42</v>
      </c>
      <c r="G762" s="24">
        <v>63.6</v>
      </c>
    </row>
    <row r="763" spans="1:7">
      <c r="A763" s="21"/>
      <c r="B763" s="258" t="s">
        <v>22</v>
      </c>
      <c r="C763" s="256">
        <v>60</v>
      </c>
      <c r="D763" s="259">
        <v>4.74</v>
      </c>
      <c r="E763" s="260">
        <v>0.6</v>
      </c>
      <c r="F763" s="259">
        <v>28.98</v>
      </c>
      <c r="G763" s="256">
        <v>141</v>
      </c>
    </row>
    <row r="764" spans="1:7">
      <c r="A764" s="21"/>
      <c r="B764" s="258" t="s">
        <v>127</v>
      </c>
      <c r="C764" s="256">
        <v>60</v>
      </c>
      <c r="D764" s="259">
        <v>3.96</v>
      </c>
      <c r="E764" s="259">
        <v>0.72</v>
      </c>
      <c r="F764" s="259">
        <v>23.79</v>
      </c>
      <c r="G764" s="260">
        <v>118.8</v>
      </c>
    </row>
    <row r="765" spans="1:7">
      <c r="A765" s="425" t="s">
        <v>128</v>
      </c>
      <c r="B765" s="425"/>
      <c r="C765" s="246">
        <f>SUM(C759:C764)</f>
        <v>925</v>
      </c>
      <c r="D765" s="272">
        <f>SUM(D759:D764)</f>
        <v>48.3</v>
      </c>
      <c r="E765" s="272">
        <f>SUM(E759:E764)</f>
        <v>25.46</v>
      </c>
      <c r="F765" s="272">
        <f>SUM(F759:F764)</f>
        <v>130.74</v>
      </c>
      <c r="G765" s="272">
        <f>SUM(G759:G764)</f>
        <v>959.98</v>
      </c>
    </row>
    <row r="766" spans="1:7">
      <c r="A766" s="247" t="s">
        <v>215</v>
      </c>
      <c r="B766" s="247"/>
      <c r="C766" s="247"/>
      <c r="D766" s="247"/>
      <c r="E766" s="247"/>
      <c r="F766" s="247"/>
      <c r="G766" s="247"/>
    </row>
    <row r="767" spans="1:7">
      <c r="A767" s="21">
        <v>406</v>
      </c>
      <c r="B767" s="22" t="s">
        <v>246</v>
      </c>
      <c r="C767" s="21">
        <v>75</v>
      </c>
      <c r="D767" s="23">
        <v>11.93</v>
      </c>
      <c r="E767" s="23">
        <v>8.75</v>
      </c>
      <c r="F767" s="23">
        <v>29.52</v>
      </c>
      <c r="G767" s="23">
        <v>244.35</v>
      </c>
    </row>
    <row r="768" spans="1:7">
      <c r="A768" s="21">
        <v>376.01</v>
      </c>
      <c r="B768" s="22" t="s">
        <v>232</v>
      </c>
      <c r="C768" s="21">
        <v>200</v>
      </c>
      <c r="D768" s="24">
        <v>0.2</v>
      </c>
      <c r="E768" s="23">
        <v>0.02</v>
      </c>
      <c r="F768" s="23">
        <v>11.05</v>
      </c>
      <c r="G768" s="23">
        <v>45.41</v>
      </c>
    </row>
    <row r="769" spans="1:7">
      <c r="A769" s="21">
        <v>338</v>
      </c>
      <c r="B769" s="22" t="s">
        <v>230</v>
      </c>
      <c r="C769" s="21">
        <v>100</v>
      </c>
      <c r="D769" s="24">
        <v>0.4</v>
      </c>
      <c r="E769" s="24">
        <v>0.4</v>
      </c>
      <c r="F769" s="24">
        <v>9.8000000000000007</v>
      </c>
      <c r="G769" s="21">
        <v>47</v>
      </c>
    </row>
    <row r="770" spans="1:7">
      <c r="A770" s="425" t="s">
        <v>218</v>
      </c>
      <c r="B770" s="425"/>
      <c r="C770" s="246">
        <v>375</v>
      </c>
      <c r="D770" s="23">
        <v>12.53</v>
      </c>
      <c r="E770" s="23">
        <v>9.17</v>
      </c>
      <c r="F770" s="23">
        <v>50.37</v>
      </c>
      <c r="G770" s="23">
        <v>336.76</v>
      </c>
    </row>
    <row r="771" spans="1:7">
      <c r="A771" s="262" t="s">
        <v>219</v>
      </c>
      <c r="B771" s="262"/>
      <c r="C771" s="262"/>
      <c r="D771" s="262"/>
      <c r="E771" s="262"/>
      <c r="F771" s="262"/>
      <c r="G771" s="262"/>
    </row>
    <row r="772" spans="1:7">
      <c r="A772" s="133">
        <v>99</v>
      </c>
      <c r="B772" s="22" t="s">
        <v>245</v>
      </c>
      <c r="C772" s="21">
        <v>100</v>
      </c>
      <c r="D772" s="23">
        <v>1.84</v>
      </c>
      <c r="E772" s="23">
        <v>8.26</v>
      </c>
      <c r="F772" s="23">
        <v>12.82</v>
      </c>
      <c r="G772" s="24">
        <v>133.30000000000001</v>
      </c>
    </row>
    <row r="773" spans="1:7">
      <c r="A773" s="133">
        <v>240.01</v>
      </c>
      <c r="B773" s="22" t="s">
        <v>264</v>
      </c>
      <c r="C773" s="21">
        <v>100</v>
      </c>
      <c r="D773" s="23">
        <v>17.36</v>
      </c>
      <c r="E773" s="23">
        <v>3.51</v>
      </c>
      <c r="F773" s="23">
        <v>7.08</v>
      </c>
      <c r="G773" s="23">
        <v>129.88999999999999</v>
      </c>
    </row>
    <row r="774" spans="1:7">
      <c r="A774" s="133">
        <v>415</v>
      </c>
      <c r="B774" s="22" t="s">
        <v>265</v>
      </c>
      <c r="C774" s="21">
        <v>180</v>
      </c>
      <c r="D774" s="23">
        <v>4.22</v>
      </c>
      <c r="E774" s="23">
        <v>3.55</v>
      </c>
      <c r="F774" s="23">
        <v>38.25</v>
      </c>
      <c r="G774" s="23">
        <v>202.08</v>
      </c>
    </row>
    <row r="775" spans="1:7">
      <c r="A775" s="133">
        <v>377</v>
      </c>
      <c r="B775" s="273" t="s">
        <v>21</v>
      </c>
      <c r="C775" s="133">
        <v>200</v>
      </c>
      <c r="D775" s="134">
        <v>0.06</v>
      </c>
      <c r="E775" s="134">
        <v>0.01</v>
      </c>
      <c r="F775" s="134">
        <v>11.19</v>
      </c>
      <c r="G775" s="134">
        <v>46.28</v>
      </c>
    </row>
    <row r="776" spans="1:7">
      <c r="A776" s="133"/>
      <c r="B776" s="258" t="s">
        <v>22</v>
      </c>
      <c r="C776" s="256">
        <v>60</v>
      </c>
      <c r="D776" s="259">
        <v>4.74</v>
      </c>
      <c r="E776" s="260">
        <v>0.6</v>
      </c>
      <c r="F776" s="259">
        <v>28.98</v>
      </c>
      <c r="G776" s="256">
        <v>141</v>
      </c>
    </row>
    <row r="777" spans="1:7">
      <c r="A777" s="426" t="s">
        <v>223</v>
      </c>
      <c r="B777" s="426"/>
      <c r="C777" s="264">
        <v>520</v>
      </c>
      <c r="D777" s="134">
        <v>21.83</v>
      </c>
      <c r="E777" s="134">
        <v>11.97</v>
      </c>
      <c r="F777" s="134">
        <v>66.5</v>
      </c>
      <c r="G777" s="134">
        <v>463.45</v>
      </c>
    </row>
    <row r="778" spans="1:7">
      <c r="A778" s="262" t="s">
        <v>224</v>
      </c>
      <c r="B778" s="262"/>
      <c r="C778" s="262"/>
      <c r="D778" s="262"/>
      <c r="E778" s="262"/>
      <c r="F778" s="262"/>
      <c r="G778" s="262"/>
    </row>
    <row r="779" spans="1:7">
      <c r="A779" s="133">
        <v>376.03</v>
      </c>
      <c r="B779" s="273" t="s">
        <v>233</v>
      </c>
      <c r="C779" s="133">
        <v>200</v>
      </c>
      <c r="D779" s="144">
        <v>5.8</v>
      </c>
      <c r="E779" s="133">
        <v>5</v>
      </c>
      <c r="F779" s="133">
        <v>8</v>
      </c>
      <c r="G779" s="133">
        <v>106</v>
      </c>
    </row>
    <row r="780" spans="1:7">
      <c r="A780" s="426" t="s">
        <v>226</v>
      </c>
      <c r="B780" s="426"/>
      <c r="C780" s="264">
        <v>200</v>
      </c>
      <c r="D780" s="134">
        <v>5.8</v>
      </c>
      <c r="E780" s="134">
        <v>5</v>
      </c>
      <c r="F780" s="134">
        <v>8</v>
      </c>
      <c r="G780" s="133">
        <v>106</v>
      </c>
    </row>
    <row r="781" spans="1:7">
      <c r="A781" s="425" t="s">
        <v>227</v>
      </c>
      <c r="B781" s="425"/>
      <c r="C781" s="266">
        <f>C780+C777+C770+C765+C757</f>
        <v>2660</v>
      </c>
      <c r="D781" s="267">
        <f>D780+D777+D770+D765+D757</f>
        <v>107.19999999999999</v>
      </c>
      <c r="E781" s="267">
        <f>E780+E777+E770+E765+E757</f>
        <v>67.650000000000006</v>
      </c>
      <c r="F781" s="267">
        <f>F780+F777+F770+F765+F757</f>
        <v>347.76</v>
      </c>
      <c r="G781" s="267">
        <f>G780+G777+G770+G765+G757</f>
        <v>2458.1800000000003</v>
      </c>
    </row>
    <row r="782" spans="1:7">
      <c r="A782" s="239"/>
      <c r="B782" s="240"/>
      <c r="C782" s="240"/>
      <c r="D782" s="240"/>
      <c r="E782" s="240"/>
      <c r="F782" s="240"/>
      <c r="G782" s="240"/>
    </row>
    <row r="783" spans="1:7">
      <c r="A783" s="241"/>
      <c r="B783" s="241"/>
      <c r="C783" s="241"/>
      <c r="D783" s="241"/>
      <c r="E783" s="241"/>
      <c r="F783" s="241"/>
      <c r="G783" s="241"/>
    </row>
    <row r="784" spans="1:7">
      <c r="A784" s="242" t="s">
        <v>209</v>
      </c>
      <c r="B784" s="243" t="s">
        <v>248</v>
      </c>
      <c r="C784" s="243"/>
      <c r="D784" s="243"/>
      <c r="E784" s="406"/>
      <c r="F784" s="406"/>
      <c r="G784" s="406"/>
    </row>
    <row r="785" spans="1:7">
      <c r="A785" s="242" t="s">
        <v>211</v>
      </c>
      <c r="B785" s="427">
        <v>3</v>
      </c>
      <c r="C785" s="427"/>
      <c r="D785" s="427"/>
      <c r="E785" s="244"/>
      <c r="F785" s="240"/>
      <c r="G785" s="240"/>
    </row>
    <row r="786" spans="1:7" ht="15.6" customHeight="1">
      <c r="A786" s="428" t="s">
        <v>6</v>
      </c>
      <c r="B786" s="424" t="s">
        <v>7</v>
      </c>
      <c r="C786" s="424" t="s">
        <v>8</v>
      </c>
      <c r="D786" s="424" t="s">
        <v>10</v>
      </c>
      <c r="E786" s="424"/>
      <c r="F786" s="424"/>
      <c r="G786" s="424" t="s">
        <v>11</v>
      </c>
    </row>
    <row r="787" spans="1:7">
      <c r="A787" s="428"/>
      <c r="B787" s="424"/>
      <c r="C787" s="424"/>
      <c r="D787" s="245" t="s">
        <v>12</v>
      </c>
      <c r="E787" s="245" t="s">
        <v>13</v>
      </c>
      <c r="F787" s="245" t="s">
        <v>14</v>
      </c>
      <c r="G787" s="424"/>
    </row>
    <row r="788" spans="1:7">
      <c r="A788" s="246">
        <v>1</v>
      </c>
      <c r="B788" s="246">
        <v>2</v>
      </c>
      <c r="C788" s="246">
        <v>3</v>
      </c>
      <c r="D788" s="246">
        <v>4</v>
      </c>
      <c r="E788" s="246">
        <v>5</v>
      </c>
      <c r="F788" s="246">
        <v>6</v>
      </c>
      <c r="G788" s="246">
        <v>7</v>
      </c>
    </row>
    <row r="789" spans="1:7">
      <c r="A789" s="247" t="s">
        <v>212</v>
      </c>
      <c r="B789" s="247"/>
      <c r="C789" s="247"/>
      <c r="D789" s="247"/>
      <c r="E789" s="247"/>
      <c r="F789" s="247"/>
      <c r="G789" s="247"/>
    </row>
    <row r="790" spans="1:7">
      <c r="A790" s="21">
        <v>14</v>
      </c>
      <c r="B790" s="22" t="s">
        <v>28</v>
      </c>
      <c r="C790" s="21">
        <v>10</v>
      </c>
      <c r="D790" s="23">
        <v>0.08</v>
      </c>
      <c r="E790" s="23">
        <v>7.25</v>
      </c>
      <c r="F790" s="23">
        <v>0.13</v>
      </c>
      <c r="G790" s="23">
        <v>66.09</v>
      </c>
    </row>
    <row r="791" spans="1:7">
      <c r="A791" s="21">
        <v>209</v>
      </c>
      <c r="B791" s="22" t="s">
        <v>249</v>
      </c>
      <c r="C791" s="21">
        <v>40</v>
      </c>
      <c r="D791" s="23">
        <v>5.08</v>
      </c>
      <c r="E791" s="24">
        <v>4.5999999999999996</v>
      </c>
      <c r="F791" s="23">
        <v>0.28000000000000003</v>
      </c>
      <c r="G791" s="24">
        <v>62.8</v>
      </c>
    </row>
    <row r="792" spans="1:7">
      <c r="A792" s="21">
        <v>173.26</v>
      </c>
      <c r="B792" s="22" t="s">
        <v>82</v>
      </c>
      <c r="C792" s="256">
        <v>250</v>
      </c>
      <c r="D792" s="259">
        <v>6.08</v>
      </c>
      <c r="E792" s="259">
        <v>7.79</v>
      </c>
      <c r="F792" s="259">
        <v>44.82</v>
      </c>
      <c r="G792" s="259">
        <v>274.38</v>
      </c>
    </row>
    <row r="793" spans="1:7">
      <c r="A793" s="21">
        <v>382</v>
      </c>
      <c r="B793" s="22" t="s">
        <v>40</v>
      </c>
      <c r="C793" s="21">
        <v>200</v>
      </c>
      <c r="D793" s="23">
        <v>3.99</v>
      </c>
      <c r="E793" s="23">
        <v>3.17</v>
      </c>
      <c r="F793" s="23">
        <v>16.34</v>
      </c>
      <c r="G793" s="23">
        <v>111.18</v>
      </c>
    </row>
    <row r="794" spans="1:7">
      <c r="A794" s="21"/>
      <c r="B794" s="22" t="s">
        <v>22</v>
      </c>
      <c r="C794" s="21">
        <v>60</v>
      </c>
      <c r="D794" s="23">
        <v>4.74</v>
      </c>
      <c r="E794" s="24">
        <v>0.6</v>
      </c>
      <c r="F794" s="23">
        <v>28.98</v>
      </c>
      <c r="G794" s="21">
        <v>141</v>
      </c>
    </row>
    <row r="795" spans="1:7">
      <c r="A795" s="21">
        <v>338</v>
      </c>
      <c r="B795" s="22" t="s">
        <v>230</v>
      </c>
      <c r="C795" s="21">
        <v>100</v>
      </c>
      <c r="D795" s="24">
        <v>0.4</v>
      </c>
      <c r="E795" s="24">
        <v>0.4</v>
      </c>
      <c r="F795" s="24">
        <v>9.8000000000000007</v>
      </c>
      <c r="G795" s="21">
        <v>47</v>
      </c>
    </row>
    <row r="796" spans="1:7">
      <c r="A796" s="425" t="s">
        <v>25</v>
      </c>
      <c r="B796" s="425"/>
      <c r="C796" s="246">
        <f>SUM(C790:C795)</f>
        <v>660</v>
      </c>
      <c r="D796" s="272">
        <f>SUM(D790:D795)</f>
        <v>20.369999999999997</v>
      </c>
      <c r="E796" s="272">
        <f>SUM(E790:E795)</f>
        <v>23.810000000000002</v>
      </c>
      <c r="F796" s="272">
        <f>SUM(F790:F795)</f>
        <v>100.35</v>
      </c>
      <c r="G796" s="272">
        <f>SUM(G790:G795)</f>
        <v>702.45</v>
      </c>
    </row>
    <row r="797" spans="1:7">
      <c r="A797" s="247" t="s">
        <v>214</v>
      </c>
      <c r="B797" s="247"/>
      <c r="C797" s="247"/>
      <c r="D797" s="247"/>
      <c r="E797" s="247"/>
      <c r="F797" s="247"/>
      <c r="G797" s="247"/>
    </row>
    <row r="798" spans="1:7">
      <c r="A798" s="94">
        <v>45</v>
      </c>
      <c r="B798" s="120" t="s">
        <v>130</v>
      </c>
      <c r="C798" s="256">
        <v>100</v>
      </c>
      <c r="D798" s="259">
        <v>1.53</v>
      </c>
      <c r="E798" s="259">
        <v>5.17</v>
      </c>
      <c r="F798" s="260">
        <v>4.0999999999999996</v>
      </c>
      <c r="G798" s="259">
        <v>69.16</v>
      </c>
    </row>
    <row r="799" spans="1:7">
      <c r="A799" s="21">
        <v>102.03</v>
      </c>
      <c r="B799" s="22" t="s">
        <v>250</v>
      </c>
      <c r="C799" s="256">
        <v>250</v>
      </c>
      <c r="D799" s="259">
        <v>5.48</v>
      </c>
      <c r="E799" s="259">
        <v>6.88</v>
      </c>
      <c r="F799" s="259">
        <v>19.059999999999999</v>
      </c>
      <c r="G799" s="259">
        <v>161.88999999999999</v>
      </c>
    </row>
    <row r="800" spans="1:7">
      <c r="A800" s="175">
        <v>293</v>
      </c>
      <c r="B800" s="176" t="s">
        <v>123</v>
      </c>
      <c r="C800" s="256">
        <v>100</v>
      </c>
      <c r="D800" s="38">
        <v>21.74</v>
      </c>
      <c r="E800" s="38">
        <v>10.5</v>
      </c>
      <c r="F800" s="121">
        <v>5.64</v>
      </c>
      <c r="G800" s="38">
        <v>204.02</v>
      </c>
    </row>
    <row r="801" spans="1:7">
      <c r="A801" s="94">
        <v>487</v>
      </c>
      <c r="B801" s="120" t="s">
        <v>134</v>
      </c>
      <c r="C801" s="94">
        <v>180</v>
      </c>
      <c r="D801" s="95">
        <v>3.8</v>
      </c>
      <c r="E801" s="96">
        <v>4.2</v>
      </c>
      <c r="F801" s="95">
        <v>29.54</v>
      </c>
      <c r="G801" s="95">
        <v>171.77</v>
      </c>
    </row>
    <row r="802" spans="1:7">
      <c r="A802" s="21">
        <v>342.01</v>
      </c>
      <c r="B802" s="22" t="s">
        <v>126</v>
      </c>
      <c r="C802" s="21">
        <v>200</v>
      </c>
      <c r="D802" s="23">
        <v>0.16</v>
      </c>
      <c r="E802" s="23">
        <v>0.16</v>
      </c>
      <c r="F802" s="24">
        <v>14.9</v>
      </c>
      <c r="G802" s="23">
        <v>62.69</v>
      </c>
    </row>
    <row r="803" spans="1:7">
      <c r="A803" s="21"/>
      <c r="B803" s="258" t="s">
        <v>22</v>
      </c>
      <c r="C803" s="256">
        <v>60</v>
      </c>
      <c r="D803" s="259">
        <v>4.74</v>
      </c>
      <c r="E803" s="260">
        <v>0.6</v>
      </c>
      <c r="F803" s="259">
        <v>28.98</v>
      </c>
      <c r="G803" s="256">
        <v>141</v>
      </c>
    </row>
    <row r="804" spans="1:7">
      <c r="A804" s="21"/>
      <c r="B804" s="258" t="s">
        <v>127</v>
      </c>
      <c r="C804" s="256">
        <v>60</v>
      </c>
      <c r="D804" s="259">
        <v>3.96</v>
      </c>
      <c r="E804" s="259">
        <v>0.72</v>
      </c>
      <c r="F804" s="259">
        <v>23.79</v>
      </c>
      <c r="G804" s="260">
        <v>118.8</v>
      </c>
    </row>
    <row r="805" spans="1:7">
      <c r="A805" s="425" t="s">
        <v>128</v>
      </c>
      <c r="B805" s="425"/>
      <c r="C805" s="246">
        <f>SUM(C798:C804)</f>
        <v>950</v>
      </c>
      <c r="D805" s="23">
        <f>SUM(D798:D804)</f>
        <v>41.41</v>
      </c>
      <c r="E805" s="23">
        <f>SUM(E798:E804)</f>
        <v>28.23</v>
      </c>
      <c r="F805" s="23">
        <f>SUM(F798:F804)</f>
        <v>126.00999999999999</v>
      </c>
      <c r="G805" s="23">
        <f>SUM(G798:G804)</f>
        <v>929.32999999999993</v>
      </c>
    </row>
    <row r="806" spans="1:7">
      <c r="A806" s="247" t="s">
        <v>215</v>
      </c>
      <c r="B806" s="247"/>
      <c r="C806" s="247"/>
      <c r="D806" s="247"/>
      <c r="E806" s="247"/>
      <c r="F806" s="247"/>
      <c r="G806" s="247"/>
    </row>
    <row r="807" spans="1:7">
      <c r="A807" s="21">
        <v>421</v>
      </c>
      <c r="B807" s="22" t="s">
        <v>216</v>
      </c>
      <c r="C807" s="21">
        <v>75</v>
      </c>
      <c r="D807" s="23">
        <v>4.78</v>
      </c>
      <c r="E807" s="23">
        <v>8.35</v>
      </c>
      <c r="F807" s="23">
        <v>33.65</v>
      </c>
      <c r="G807" s="24">
        <v>229.5</v>
      </c>
    </row>
    <row r="808" spans="1:7">
      <c r="A808" s="21">
        <v>377</v>
      </c>
      <c r="B808" s="22" t="s">
        <v>21</v>
      </c>
      <c r="C808" s="21">
        <v>200</v>
      </c>
      <c r="D808" s="23">
        <v>0.06</v>
      </c>
      <c r="E808" s="23">
        <v>0.01</v>
      </c>
      <c r="F808" s="23">
        <v>11.19</v>
      </c>
      <c r="G808" s="23">
        <v>46.28</v>
      </c>
    </row>
    <row r="809" spans="1:7">
      <c r="A809" s="21">
        <v>338</v>
      </c>
      <c r="B809" s="22" t="s">
        <v>217</v>
      </c>
      <c r="C809" s="21">
        <v>100</v>
      </c>
      <c r="D809" s="24">
        <v>0.4</v>
      </c>
      <c r="E809" s="24">
        <v>0.3</v>
      </c>
      <c r="F809" s="24">
        <v>10.3</v>
      </c>
      <c r="G809" s="21">
        <v>47</v>
      </c>
    </row>
    <row r="810" spans="1:7">
      <c r="A810" s="425" t="s">
        <v>218</v>
      </c>
      <c r="B810" s="425"/>
      <c r="C810" s="246">
        <v>375</v>
      </c>
      <c r="D810" s="23">
        <v>5.24</v>
      </c>
      <c r="E810" s="23">
        <v>8.66</v>
      </c>
      <c r="F810" s="23">
        <v>55.14</v>
      </c>
      <c r="G810" s="23">
        <v>322.77999999999997</v>
      </c>
    </row>
    <row r="811" spans="1:7">
      <c r="A811" s="262" t="s">
        <v>219</v>
      </c>
      <c r="B811" s="262"/>
      <c r="C811" s="262"/>
      <c r="D811" s="262"/>
      <c r="E811" s="262"/>
      <c r="F811" s="262"/>
      <c r="G811" s="262"/>
    </row>
    <row r="812" spans="1:7">
      <c r="A812" s="94">
        <v>49</v>
      </c>
      <c r="B812" s="18" t="s">
        <v>174</v>
      </c>
      <c r="C812" s="19">
        <v>100</v>
      </c>
      <c r="D812" s="17">
        <v>2.1</v>
      </c>
      <c r="E812" s="17">
        <v>5.13</v>
      </c>
      <c r="F812" s="17">
        <v>7.43</v>
      </c>
      <c r="G812" s="17">
        <v>84.29</v>
      </c>
    </row>
    <row r="813" spans="1:7">
      <c r="A813" s="133">
        <v>211</v>
      </c>
      <c r="B813" s="22" t="s">
        <v>235</v>
      </c>
      <c r="C813" s="21">
        <v>250</v>
      </c>
      <c r="D813" s="23">
        <v>23.01</v>
      </c>
      <c r="E813" s="23">
        <v>20.350000000000001</v>
      </c>
      <c r="F813" s="23">
        <v>4.78</v>
      </c>
      <c r="G813" s="23">
        <v>295.83</v>
      </c>
    </row>
    <row r="814" spans="1:7">
      <c r="A814" s="133">
        <v>376</v>
      </c>
      <c r="B814" s="273" t="s">
        <v>32</v>
      </c>
      <c r="C814" s="133">
        <v>200</v>
      </c>
      <c r="D814" s="278"/>
      <c r="E814" s="278"/>
      <c r="F814" s="134">
        <v>11.09</v>
      </c>
      <c r="G814" s="134">
        <v>44.34</v>
      </c>
    </row>
    <row r="815" spans="1:7">
      <c r="A815" s="133"/>
      <c r="B815" s="273" t="s">
        <v>22</v>
      </c>
      <c r="C815" s="133">
        <v>60</v>
      </c>
      <c r="D815" s="134">
        <v>4.74</v>
      </c>
      <c r="E815" s="144">
        <v>0.6</v>
      </c>
      <c r="F815" s="134">
        <v>28.98</v>
      </c>
      <c r="G815" s="133">
        <v>141</v>
      </c>
    </row>
    <row r="816" spans="1:7">
      <c r="A816" s="426" t="s">
        <v>223</v>
      </c>
      <c r="B816" s="426"/>
      <c r="C816" s="264">
        <f>SUM(C812:C815)</f>
        <v>610</v>
      </c>
      <c r="D816" s="265">
        <f>SUM(D812:D815)</f>
        <v>29.85</v>
      </c>
      <c r="E816" s="265">
        <f>SUM(E812:E815)</f>
        <v>26.080000000000002</v>
      </c>
      <c r="F816" s="265">
        <f>SUM(F812:F815)</f>
        <v>52.28</v>
      </c>
      <c r="G816" s="265">
        <f>SUM(G812:G815)</f>
        <v>565.46</v>
      </c>
    </row>
    <row r="817" spans="1:7">
      <c r="A817" s="262" t="s">
        <v>224</v>
      </c>
      <c r="B817" s="262"/>
      <c r="C817" s="262"/>
      <c r="D817" s="262"/>
      <c r="E817" s="262"/>
      <c r="F817" s="262"/>
      <c r="G817" s="262"/>
    </row>
    <row r="818" spans="1:7">
      <c r="A818" s="133">
        <v>376.02</v>
      </c>
      <c r="B818" s="273" t="s">
        <v>236</v>
      </c>
      <c r="C818" s="133">
        <v>200</v>
      </c>
      <c r="D818" s="144">
        <v>5.8</v>
      </c>
      <c r="E818" s="133">
        <v>5</v>
      </c>
      <c r="F818" s="144">
        <v>9.6</v>
      </c>
      <c r="G818" s="133">
        <v>108</v>
      </c>
    </row>
    <row r="819" spans="1:7">
      <c r="A819" s="426" t="s">
        <v>226</v>
      </c>
      <c r="B819" s="426"/>
      <c r="C819" s="264">
        <v>200</v>
      </c>
      <c r="D819" s="134">
        <v>5.8</v>
      </c>
      <c r="E819" s="134">
        <v>5</v>
      </c>
      <c r="F819" s="134">
        <v>9.6</v>
      </c>
      <c r="G819" s="133">
        <v>108</v>
      </c>
    </row>
    <row r="820" spans="1:7">
      <c r="A820" s="425" t="s">
        <v>227</v>
      </c>
      <c r="B820" s="425"/>
      <c r="C820" s="266">
        <f>C819+C816+C810+C805+C796</f>
        <v>2795</v>
      </c>
      <c r="D820" s="267">
        <f>D819+D816+D810+D805+D796</f>
        <v>102.66999999999999</v>
      </c>
      <c r="E820" s="267">
        <f>E819+E816+E810+E805+E796</f>
        <v>91.78</v>
      </c>
      <c r="F820" s="267">
        <f>F819+F816+F810+F805+F796</f>
        <v>343.38</v>
      </c>
      <c r="G820" s="267">
        <f>G819+G816+G810+G805+G796</f>
        <v>2628.02</v>
      </c>
    </row>
    <row r="821" spans="1:7">
      <c r="A821" s="239"/>
      <c r="B821" s="240"/>
      <c r="C821" s="240"/>
      <c r="D821" s="240"/>
      <c r="E821" s="240"/>
      <c r="F821" s="240"/>
      <c r="G821" s="240"/>
    </row>
    <row r="822" spans="1:7">
      <c r="A822" s="241"/>
      <c r="B822" s="241"/>
      <c r="C822" s="241"/>
      <c r="D822" s="241"/>
      <c r="E822" s="241"/>
      <c r="F822" s="241"/>
      <c r="G822" s="241"/>
    </row>
    <row r="823" spans="1:7">
      <c r="A823" s="242" t="s">
        <v>209</v>
      </c>
      <c r="B823" s="243" t="s">
        <v>210</v>
      </c>
      <c r="C823" s="243"/>
      <c r="D823" s="243"/>
      <c r="E823" s="406"/>
      <c r="F823" s="406"/>
      <c r="G823" s="406"/>
    </row>
    <row r="824" spans="1:7">
      <c r="A824" s="242" t="s">
        <v>211</v>
      </c>
      <c r="B824" s="427">
        <v>4</v>
      </c>
      <c r="C824" s="427"/>
      <c r="D824" s="427"/>
      <c r="E824" s="244"/>
      <c r="F824" s="240"/>
      <c r="G824" s="240"/>
    </row>
    <row r="825" spans="1:7" ht="15.6" customHeight="1">
      <c r="A825" s="428" t="s">
        <v>6</v>
      </c>
      <c r="B825" s="424" t="s">
        <v>7</v>
      </c>
      <c r="C825" s="424" t="s">
        <v>8</v>
      </c>
      <c r="D825" s="424" t="s">
        <v>10</v>
      </c>
      <c r="E825" s="424"/>
      <c r="F825" s="424"/>
      <c r="G825" s="424" t="s">
        <v>11</v>
      </c>
    </row>
    <row r="826" spans="1:7" ht="25.65" customHeight="1">
      <c r="A826" s="428"/>
      <c r="B826" s="424"/>
      <c r="C826" s="424"/>
      <c r="D826" s="245" t="s">
        <v>12</v>
      </c>
      <c r="E826" s="245" t="s">
        <v>13</v>
      </c>
      <c r="F826" s="245" t="s">
        <v>14</v>
      </c>
      <c r="G826" s="424"/>
    </row>
    <row r="827" spans="1:7">
      <c r="A827" s="246">
        <v>1</v>
      </c>
      <c r="B827" s="246">
        <v>2</v>
      </c>
      <c r="C827" s="246">
        <v>3</v>
      </c>
      <c r="D827" s="246">
        <v>4</v>
      </c>
      <c r="E827" s="246">
        <v>5</v>
      </c>
      <c r="F827" s="246">
        <v>6</v>
      </c>
      <c r="G827" s="246">
        <v>7</v>
      </c>
    </row>
    <row r="828" spans="1:7">
      <c r="A828" s="247" t="s">
        <v>212</v>
      </c>
      <c r="B828" s="247"/>
      <c r="C828" s="247"/>
      <c r="D828" s="247"/>
      <c r="E828" s="247"/>
      <c r="F828" s="247"/>
      <c r="G828" s="247"/>
    </row>
    <row r="829" spans="1:7">
      <c r="A829" s="165">
        <v>16</v>
      </c>
      <c r="B829" s="166" t="s">
        <v>75</v>
      </c>
      <c r="C829" s="165">
        <v>15</v>
      </c>
      <c r="D829" s="167">
        <v>1.94</v>
      </c>
      <c r="E829" s="167">
        <v>3.27</v>
      </c>
      <c r="F829" s="167">
        <v>0.28999999999999998</v>
      </c>
      <c r="G829" s="169">
        <v>38.4</v>
      </c>
    </row>
    <row r="830" spans="1:7">
      <c r="A830" s="165">
        <v>173.05</v>
      </c>
      <c r="B830" s="166" t="s">
        <v>267</v>
      </c>
      <c r="C830" s="165">
        <v>250</v>
      </c>
      <c r="D830" s="281">
        <v>7.38</v>
      </c>
      <c r="E830" s="281">
        <v>10.63</v>
      </c>
      <c r="F830" s="281">
        <v>50</v>
      </c>
      <c r="G830" s="281">
        <f>(D830+F830)*4+E830*9</f>
        <v>325.19</v>
      </c>
    </row>
    <row r="831" spans="1:7">
      <c r="A831" s="165">
        <v>382</v>
      </c>
      <c r="B831" s="166" t="s">
        <v>40</v>
      </c>
      <c r="C831" s="165">
        <v>200</v>
      </c>
      <c r="D831" s="167">
        <v>3.99</v>
      </c>
      <c r="E831" s="167">
        <v>3.17</v>
      </c>
      <c r="F831" s="167">
        <v>16.34</v>
      </c>
      <c r="G831" s="167">
        <v>111.18</v>
      </c>
    </row>
    <row r="832" spans="1:7">
      <c r="A832" s="165"/>
      <c r="B832" s="166" t="s">
        <v>22</v>
      </c>
      <c r="C832" s="165">
        <v>60</v>
      </c>
      <c r="D832" s="167">
        <v>4.74</v>
      </c>
      <c r="E832" s="169">
        <v>0.6</v>
      </c>
      <c r="F832" s="167">
        <v>28.98</v>
      </c>
      <c r="G832" s="165">
        <v>141</v>
      </c>
    </row>
    <row r="833" spans="1:7">
      <c r="A833" s="165">
        <v>338.02</v>
      </c>
      <c r="B833" s="166" t="s">
        <v>230</v>
      </c>
      <c r="C833" s="165">
        <v>100</v>
      </c>
      <c r="D833" s="169">
        <v>0.4</v>
      </c>
      <c r="E833" s="169">
        <v>0.4</v>
      </c>
      <c r="F833" s="169">
        <v>9.6999999999999993</v>
      </c>
      <c r="G833" s="169">
        <v>44.4</v>
      </c>
    </row>
    <row r="834" spans="1:7">
      <c r="A834" s="425" t="s">
        <v>25</v>
      </c>
      <c r="B834" s="425"/>
      <c r="C834" s="246">
        <f>SUM(C829:C833)</f>
        <v>625</v>
      </c>
      <c r="D834" s="272">
        <f>SUM(D829:D833)</f>
        <v>18.45</v>
      </c>
      <c r="E834" s="272">
        <f>SUM(E829:E833)</f>
        <v>18.07</v>
      </c>
      <c r="F834" s="272">
        <f>SUM(F829:F833)</f>
        <v>105.31</v>
      </c>
      <c r="G834" s="272">
        <f>SUM(G829:G833)</f>
        <v>660.17</v>
      </c>
    </row>
    <row r="835" spans="1:7">
      <c r="A835" s="247" t="s">
        <v>214</v>
      </c>
      <c r="B835" s="247"/>
      <c r="C835" s="247"/>
      <c r="D835" s="247"/>
      <c r="E835" s="247"/>
      <c r="F835" s="247"/>
      <c r="G835" s="247"/>
    </row>
    <row r="836" spans="1:7">
      <c r="A836" s="94">
        <v>67</v>
      </c>
      <c r="B836" s="18" t="s">
        <v>170</v>
      </c>
      <c r="C836" s="37">
        <v>100</v>
      </c>
      <c r="D836" s="38">
        <v>1.75</v>
      </c>
      <c r="E836" s="38">
        <v>7.21</v>
      </c>
      <c r="F836" s="38">
        <v>9.36</v>
      </c>
      <c r="G836" s="38">
        <v>110.05</v>
      </c>
    </row>
    <row r="837" spans="1:7">
      <c r="A837" s="94">
        <v>96</v>
      </c>
      <c r="B837" s="18" t="s">
        <v>201</v>
      </c>
      <c r="C837" s="37">
        <v>255</v>
      </c>
      <c r="D837" s="38">
        <v>2.4</v>
      </c>
      <c r="E837" s="38">
        <v>3.13</v>
      </c>
      <c r="F837" s="38">
        <v>16.850000000000001</v>
      </c>
      <c r="G837" s="38">
        <v>105.92</v>
      </c>
    </row>
    <row r="838" spans="1:7">
      <c r="A838" s="94">
        <v>260</v>
      </c>
      <c r="B838" s="12" t="s">
        <v>90</v>
      </c>
      <c r="C838" s="10">
        <v>250</v>
      </c>
      <c r="D838" s="11">
        <v>15.03</v>
      </c>
      <c r="E838" s="11">
        <v>12.56</v>
      </c>
      <c r="F838" s="11">
        <v>33.56</v>
      </c>
      <c r="G838" s="11">
        <v>307.39999999999998</v>
      </c>
    </row>
    <row r="839" spans="1:7">
      <c r="A839" s="95">
        <v>342</v>
      </c>
      <c r="B839" s="120" t="s">
        <v>162</v>
      </c>
      <c r="C839" s="94">
        <v>200</v>
      </c>
      <c r="D839" s="95">
        <v>0.24</v>
      </c>
      <c r="E839" s="95">
        <v>0.13</v>
      </c>
      <c r="F839" s="95">
        <v>15.14</v>
      </c>
      <c r="G839" s="11">
        <v>62.69</v>
      </c>
    </row>
    <row r="840" spans="1:7">
      <c r="A840" s="21"/>
      <c r="B840" s="258" t="s">
        <v>22</v>
      </c>
      <c r="C840" s="256">
        <v>60</v>
      </c>
      <c r="D840" s="259">
        <v>4.74</v>
      </c>
      <c r="E840" s="260">
        <v>0.6</v>
      </c>
      <c r="F840" s="259">
        <v>28.98</v>
      </c>
      <c r="G840" s="256">
        <v>141</v>
      </c>
    </row>
    <row r="841" spans="1:7">
      <c r="A841" s="21"/>
      <c r="B841" s="258" t="s">
        <v>127</v>
      </c>
      <c r="C841" s="256">
        <v>60</v>
      </c>
      <c r="D841" s="259">
        <v>3.96</v>
      </c>
      <c r="E841" s="259">
        <v>0.72</v>
      </c>
      <c r="F841" s="259">
        <v>23.79</v>
      </c>
      <c r="G841" s="260">
        <v>118.8</v>
      </c>
    </row>
    <row r="842" spans="1:7">
      <c r="A842" s="425" t="s">
        <v>128</v>
      </c>
      <c r="B842" s="425"/>
      <c r="C842" s="246">
        <f>SUM(C836:C841)</f>
        <v>925</v>
      </c>
      <c r="D842" s="272">
        <f>SUM(D836:D841)</f>
        <v>28.119999999999997</v>
      </c>
      <c r="E842" s="272">
        <f>SUM(E836:E841)</f>
        <v>24.349999999999998</v>
      </c>
      <c r="F842" s="272">
        <f>SUM(F836:F841)</f>
        <v>127.68</v>
      </c>
      <c r="G842" s="272">
        <f>SUM(G836:G841)</f>
        <v>845.8599999999999</v>
      </c>
    </row>
    <row r="843" spans="1:7">
      <c r="A843" s="247" t="s">
        <v>215</v>
      </c>
      <c r="B843" s="247"/>
      <c r="C843" s="247"/>
      <c r="D843" s="247"/>
      <c r="E843" s="247"/>
      <c r="F843" s="247"/>
      <c r="G843" s="247"/>
    </row>
    <row r="844" spans="1:7">
      <c r="A844" s="21">
        <v>421</v>
      </c>
      <c r="B844" s="22" t="s">
        <v>238</v>
      </c>
      <c r="C844" s="21">
        <v>75</v>
      </c>
      <c r="D844" s="23">
        <v>7.64</v>
      </c>
      <c r="E844" s="23">
        <v>9.69</v>
      </c>
      <c r="F844" s="23">
        <v>32.28</v>
      </c>
      <c r="G844" s="23">
        <v>247.41</v>
      </c>
    </row>
    <row r="845" spans="1:7">
      <c r="A845" s="21">
        <v>378</v>
      </c>
      <c r="B845" s="22" t="s">
        <v>222</v>
      </c>
      <c r="C845" s="21">
        <v>200</v>
      </c>
      <c r="D845" s="23">
        <v>1.61</v>
      </c>
      <c r="E845" s="23">
        <v>1.39</v>
      </c>
      <c r="F845" s="23">
        <v>13.76</v>
      </c>
      <c r="G845" s="23">
        <v>74.34</v>
      </c>
    </row>
    <row r="846" spans="1:7">
      <c r="A846" s="21">
        <v>338</v>
      </c>
      <c r="B846" s="22" t="s">
        <v>217</v>
      </c>
      <c r="C846" s="21">
        <v>100</v>
      </c>
      <c r="D846" s="24">
        <v>0.4</v>
      </c>
      <c r="E846" s="24">
        <v>0.3</v>
      </c>
      <c r="F846" s="24">
        <v>10.3</v>
      </c>
      <c r="G846" s="21">
        <v>47</v>
      </c>
    </row>
    <row r="847" spans="1:7">
      <c r="A847" s="425" t="s">
        <v>218</v>
      </c>
      <c r="B847" s="425"/>
      <c r="C847" s="246">
        <v>375</v>
      </c>
      <c r="D847" s="23">
        <v>9.65</v>
      </c>
      <c r="E847" s="23">
        <v>11.38</v>
      </c>
      <c r="F847" s="23">
        <v>56.34</v>
      </c>
      <c r="G847" s="23">
        <v>368.75</v>
      </c>
    </row>
    <row r="848" spans="1:7">
      <c r="A848" s="262" t="s">
        <v>219</v>
      </c>
      <c r="B848" s="262"/>
      <c r="C848" s="262"/>
      <c r="D848" s="262"/>
      <c r="E848" s="262"/>
      <c r="F848" s="262"/>
      <c r="G848" s="262"/>
    </row>
    <row r="849" spans="1:257">
      <c r="A849" s="175" t="s">
        <v>119</v>
      </c>
      <c r="B849" s="176" t="s">
        <v>120</v>
      </c>
      <c r="C849" s="256">
        <v>100</v>
      </c>
      <c r="D849" s="175">
        <v>1.66</v>
      </c>
      <c r="E849" s="177">
        <v>7.2</v>
      </c>
      <c r="F849" s="177">
        <v>9.8000000000000007</v>
      </c>
      <c r="G849" s="177">
        <v>110.32</v>
      </c>
    </row>
    <row r="850" spans="1:257" s="73" customFormat="1" ht="16.350000000000001" customHeight="1">
      <c r="A850" s="94">
        <v>274</v>
      </c>
      <c r="B850" s="135" t="s">
        <v>57</v>
      </c>
      <c r="C850" s="37">
        <v>100</v>
      </c>
      <c r="D850" s="38">
        <v>19.18</v>
      </c>
      <c r="E850" s="38">
        <v>10.24</v>
      </c>
      <c r="F850" s="38">
        <v>1.91</v>
      </c>
      <c r="G850" s="38">
        <v>176.68</v>
      </c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  <c r="FJ850" s="26"/>
      <c r="FK850" s="26"/>
      <c r="FL850" s="26"/>
      <c r="FM850" s="26"/>
      <c r="FN850" s="26"/>
      <c r="FO850" s="26"/>
      <c r="FP850" s="26"/>
      <c r="FQ850" s="26"/>
      <c r="FR850" s="26"/>
      <c r="FS850" s="26"/>
      <c r="FT850" s="26"/>
      <c r="FU850" s="26"/>
      <c r="FV850" s="26"/>
      <c r="FW850" s="26"/>
      <c r="FX850" s="26"/>
      <c r="FY850" s="26"/>
      <c r="FZ850" s="26"/>
      <c r="GA850" s="26"/>
      <c r="GB850" s="26"/>
      <c r="GC850" s="26"/>
      <c r="GD850" s="26"/>
      <c r="GE850" s="26"/>
      <c r="GF850" s="26"/>
      <c r="GG850" s="26"/>
      <c r="GH850" s="26"/>
      <c r="GI850" s="26"/>
      <c r="GJ850" s="26"/>
      <c r="GK850" s="26"/>
      <c r="GL850" s="26"/>
      <c r="GM850" s="26"/>
      <c r="GN850" s="26"/>
      <c r="GO850" s="26"/>
      <c r="GP850" s="26"/>
      <c r="GQ850" s="26"/>
      <c r="GR850" s="26"/>
      <c r="GS850" s="26"/>
      <c r="GT850" s="26"/>
      <c r="GU850" s="26"/>
      <c r="GV850" s="26"/>
      <c r="GW850" s="26"/>
      <c r="GX850" s="26"/>
      <c r="GY850" s="26"/>
      <c r="GZ850" s="26"/>
      <c r="HA850" s="26"/>
      <c r="HB850" s="26"/>
      <c r="HC850" s="26"/>
      <c r="HD850" s="26"/>
      <c r="HE850" s="26"/>
      <c r="HF850" s="26"/>
      <c r="HG850" s="26"/>
      <c r="HH850" s="26"/>
      <c r="HI850" s="26"/>
      <c r="HJ850" s="26"/>
      <c r="HK850" s="26"/>
      <c r="HL850" s="26"/>
      <c r="HM850" s="26"/>
      <c r="HN850" s="26"/>
      <c r="HO850" s="26"/>
      <c r="HP850" s="26"/>
      <c r="HQ850" s="26"/>
      <c r="HR850" s="26"/>
      <c r="HS850" s="26"/>
      <c r="HT850" s="26"/>
      <c r="HU850" s="26"/>
      <c r="HV850" s="26"/>
      <c r="HW850" s="26"/>
      <c r="HX850" s="26"/>
      <c r="HY850" s="26"/>
      <c r="HZ850" s="26"/>
      <c r="IA850" s="26"/>
      <c r="IB850" s="26"/>
      <c r="IC850" s="26"/>
      <c r="ID850" s="26"/>
      <c r="IE850" s="26"/>
      <c r="IF850" s="26"/>
      <c r="IG850" s="26"/>
      <c r="IH850" s="26"/>
      <c r="II850" s="26"/>
      <c r="IJ850" s="26"/>
      <c r="IK850" s="26"/>
      <c r="IL850" s="26"/>
      <c r="IM850" s="26"/>
      <c r="IN850" s="26"/>
      <c r="IO850" s="26"/>
      <c r="IP850" s="26"/>
      <c r="IQ850" s="26"/>
      <c r="IR850" s="26"/>
      <c r="IS850" s="26"/>
      <c r="IT850" s="26"/>
      <c r="IU850" s="26"/>
      <c r="IV850" s="26"/>
      <c r="IW850" s="26"/>
    </row>
    <row r="851" spans="1:257">
      <c r="A851" s="133">
        <v>202</v>
      </c>
      <c r="B851" s="273" t="s">
        <v>19</v>
      </c>
      <c r="C851" s="37">
        <v>180</v>
      </c>
      <c r="D851" s="39">
        <v>7.97</v>
      </c>
      <c r="E851" s="38">
        <v>5.29</v>
      </c>
      <c r="F851" s="39">
        <v>50.84</v>
      </c>
      <c r="G851" s="39">
        <v>283.02</v>
      </c>
    </row>
    <row r="852" spans="1:257">
      <c r="A852" s="133">
        <v>376.01</v>
      </c>
      <c r="B852" s="273" t="s">
        <v>232</v>
      </c>
      <c r="C852" s="133">
        <v>200</v>
      </c>
      <c r="D852" s="144">
        <v>0.2</v>
      </c>
      <c r="E852" s="134">
        <v>0.02</v>
      </c>
      <c r="F852" s="134">
        <v>11.05</v>
      </c>
      <c r="G852" s="134">
        <v>45.41</v>
      </c>
    </row>
    <row r="853" spans="1:257">
      <c r="A853" s="133"/>
      <c r="B853" s="282" t="s">
        <v>22</v>
      </c>
      <c r="C853" s="283">
        <v>60</v>
      </c>
      <c r="D853" s="284">
        <v>4.74</v>
      </c>
      <c r="E853" s="285">
        <v>0.6</v>
      </c>
      <c r="F853" s="284">
        <v>28.98</v>
      </c>
      <c r="G853" s="283">
        <v>141</v>
      </c>
    </row>
    <row r="854" spans="1:257">
      <c r="A854" s="426" t="s">
        <v>223</v>
      </c>
      <c r="B854" s="426"/>
      <c r="C854" s="264">
        <f>SUM(C849:C853)</f>
        <v>640</v>
      </c>
      <c r="D854" s="265">
        <f>SUM(D849:D853)</f>
        <v>33.75</v>
      </c>
      <c r="E854" s="265">
        <f>SUM(E849:E853)</f>
        <v>23.35</v>
      </c>
      <c r="F854" s="265">
        <f>SUM(F849:F853)</f>
        <v>102.58000000000001</v>
      </c>
      <c r="G854" s="265">
        <f>SUM(G849:G853)</f>
        <v>756.43</v>
      </c>
    </row>
    <row r="855" spans="1:257">
      <c r="A855" s="262" t="s">
        <v>224</v>
      </c>
      <c r="B855" s="262"/>
      <c r="C855" s="262"/>
      <c r="D855" s="262"/>
      <c r="E855" s="262"/>
      <c r="F855" s="262"/>
      <c r="G855" s="262"/>
    </row>
    <row r="856" spans="1:257">
      <c r="A856" s="133">
        <v>376.03</v>
      </c>
      <c r="B856" s="273" t="s">
        <v>233</v>
      </c>
      <c r="C856" s="133">
        <v>200</v>
      </c>
      <c r="D856" s="144">
        <v>5.8</v>
      </c>
      <c r="E856" s="133">
        <v>5</v>
      </c>
      <c r="F856" s="133">
        <v>8</v>
      </c>
      <c r="G856" s="133">
        <v>106</v>
      </c>
    </row>
    <row r="857" spans="1:257">
      <c r="A857" s="426" t="s">
        <v>226</v>
      </c>
      <c r="B857" s="426"/>
      <c r="C857" s="264">
        <v>200</v>
      </c>
      <c r="D857" s="134">
        <v>5.8</v>
      </c>
      <c r="E857" s="134">
        <v>5</v>
      </c>
      <c r="F857" s="134">
        <v>8</v>
      </c>
      <c r="G857" s="133">
        <v>106</v>
      </c>
    </row>
    <row r="858" spans="1:257">
      <c r="A858" s="425" t="s">
        <v>227</v>
      </c>
      <c r="B858" s="425"/>
      <c r="C858" s="266">
        <f>C857+C854+C847+C842+C834</f>
        <v>2765</v>
      </c>
      <c r="D858" s="267">
        <f>D857+D854+D847+D842+D834</f>
        <v>95.77</v>
      </c>
      <c r="E858" s="267">
        <f>E857+E854+E847+E842+E834</f>
        <v>82.15</v>
      </c>
      <c r="F858" s="267">
        <f>F857+F854+F847+F842+F834</f>
        <v>399.91</v>
      </c>
      <c r="G858" s="267">
        <f>G857+G854+G847+G842+G834</f>
        <v>2737.21</v>
      </c>
    </row>
    <row r="859" spans="1:257">
      <c r="A859" s="239"/>
      <c r="B859" s="240"/>
      <c r="C859" s="240"/>
      <c r="D859" s="240"/>
      <c r="E859" s="240"/>
      <c r="F859" s="240"/>
      <c r="G859" s="240"/>
    </row>
    <row r="860" spans="1:257">
      <c r="A860" s="241"/>
      <c r="B860" s="241"/>
      <c r="C860" s="241"/>
      <c r="D860" s="241"/>
      <c r="E860" s="241"/>
      <c r="F860" s="241"/>
      <c r="G860" s="241"/>
    </row>
    <row r="861" spans="1:257">
      <c r="A861" s="242" t="s">
        <v>209</v>
      </c>
      <c r="B861" s="243" t="s">
        <v>228</v>
      </c>
      <c r="C861" s="243"/>
      <c r="D861" s="243"/>
      <c r="E861" s="406"/>
      <c r="F861" s="406"/>
      <c r="G861" s="406"/>
    </row>
    <row r="862" spans="1:257">
      <c r="A862" s="242" t="s">
        <v>211</v>
      </c>
      <c r="B862" s="427">
        <v>4</v>
      </c>
      <c r="C862" s="427"/>
      <c r="D862" s="427"/>
      <c r="E862" s="244"/>
      <c r="F862" s="240"/>
      <c r="G862" s="240"/>
    </row>
    <row r="863" spans="1:257" ht="15.6" customHeight="1">
      <c r="A863" s="428" t="s">
        <v>6</v>
      </c>
      <c r="B863" s="424" t="s">
        <v>7</v>
      </c>
      <c r="C863" s="424" t="s">
        <v>8</v>
      </c>
      <c r="D863" s="424" t="s">
        <v>10</v>
      </c>
      <c r="E863" s="424"/>
      <c r="F863" s="424"/>
      <c r="G863" s="424" t="s">
        <v>11</v>
      </c>
    </row>
    <row r="864" spans="1:257">
      <c r="A864" s="428"/>
      <c r="B864" s="424"/>
      <c r="C864" s="424"/>
      <c r="D864" s="245" t="s">
        <v>12</v>
      </c>
      <c r="E864" s="245" t="s">
        <v>13</v>
      </c>
      <c r="F864" s="245" t="s">
        <v>14</v>
      </c>
      <c r="G864" s="424"/>
    </row>
    <row r="865" spans="1:7">
      <c r="A865" s="246">
        <v>1</v>
      </c>
      <c r="B865" s="246">
        <v>2</v>
      </c>
      <c r="C865" s="246">
        <v>3</v>
      </c>
      <c r="D865" s="246">
        <v>4</v>
      </c>
      <c r="E865" s="246">
        <v>5</v>
      </c>
      <c r="F865" s="246">
        <v>6</v>
      </c>
      <c r="G865" s="246">
        <v>7</v>
      </c>
    </row>
    <row r="866" spans="1:7">
      <c r="A866" s="247" t="s">
        <v>212</v>
      </c>
      <c r="B866" s="247"/>
      <c r="C866" s="247"/>
      <c r="D866" s="247"/>
      <c r="E866" s="247"/>
      <c r="F866" s="247"/>
      <c r="G866" s="247"/>
    </row>
    <row r="867" spans="1:7">
      <c r="A867" s="21">
        <v>14</v>
      </c>
      <c r="B867" s="22" t="s">
        <v>28</v>
      </c>
      <c r="C867" s="21">
        <v>10</v>
      </c>
      <c r="D867" s="23">
        <v>0.08</v>
      </c>
      <c r="E867" s="23">
        <v>7.25</v>
      </c>
      <c r="F867" s="23">
        <v>0.13</v>
      </c>
      <c r="G867" s="23">
        <v>66.09</v>
      </c>
    </row>
    <row r="868" spans="1:7" ht="31.2">
      <c r="A868" s="21">
        <v>223.01</v>
      </c>
      <c r="B868" s="258" t="s">
        <v>287</v>
      </c>
      <c r="C868" s="256">
        <v>180</v>
      </c>
      <c r="D868" s="259">
        <v>25.44</v>
      </c>
      <c r="E868" s="259">
        <v>18.48</v>
      </c>
      <c r="F868" s="259">
        <v>38.81</v>
      </c>
      <c r="G868" s="259">
        <v>428.38</v>
      </c>
    </row>
    <row r="869" spans="1:7">
      <c r="A869" s="21">
        <v>377</v>
      </c>
      <c r="B869" s="22" t="s">
        <v>21</v>
      </c>
      <c r="C869" s="21">
        <v>200</v>
      </c>
      <c r="D869" s="23">
        <v>0.06</v>
      </c>
      <c r="E869" s="23">
        <v>0.01</v>
      </c>
      <c r="F869" s="23">
        <v>11.19</v>
      </c>
      <c r="G869" s="23">
        <v>46.28</v>
      </c>
    </row>
    <row r="870" spans="1:7">
      <c r="A870" s="21"/>
      <c r="B870" s="258" t="s">
        <v>22</v>
      </c>
      <c r="C870" s="256">
        <v>60</v>
      </c>
      <c r="D870" s="259">
        <v>4.74</v>
      </c>
      <c r="E870" s="260">
        <v>0.6</v>
      </c>
      <c r="F870" s="259">
        <v>28.98</v>
      </c>
      <c r="G870" s="256">
        <v>141</v>
      </c>
    </row>
    <row r="871" spans="1:7">
      <c r="A871" s="21">
        <v>338</v>
      </c>
      <c r="B871" s="22" t="s">
        <v>217</v>
      </c>
      <c r="C871" s="21">
        <v>100</v>
      </c>
      <c r="D871" s="24">
        <v>0.4</v>
      </c>
      <c r="E871" s="24">
        <v>0.3</v>
      </c>
      <c r="F871" s="24">
        <v>10.3</v>
      </c>
      <c r="G871" s="21">
        <v>47</v>
      </c>
    </row>
    <row r="872" spans="1:7">
      <c r="A872" s="425" t="s">
        <v>25</v>
      </c>
      <c r="B872" s="425"/>
      <c r="C872" s="246">
        <f>SUM(C867:C871)</f>
        <v>550</v>
      </c>
      <c r="D872" s="272">
        <f>SUM(D867:D871)</f>
        <v>30.72</v>
      </c>
      <c r="E872" s="272">
        <f>SUM(E867:E871)</f>
        <v>26.640000000000004</v>
      </c>
      <c r="F872" s="272">
        <f>SUM(F867:F871)</f>
        <v>89.41</v>
      </c>
      <c r="G872" s="272">
        <f>SUM(G867:G871)</f>
        <v>728.75</v>
      </c>
    </row>
    <row r="873" spans="1:7">
      <c r="A873" s="247" t="s">
        <v>214</v>
      </c>
      <c r="B873" s="247"/>
      <c r="C873" s="247"/>
      <c r="D873" s="247"/>
      <c r="E873" s="247"/>
      <c r="F873" s="247"/>
      <c r="G873" s="247"/>
    </row>
    <row r="874" spans="1:7">
      <c r="A874" s="94">
        <v>23</v>
      </c>
      <c r="B874" s="18" t="s">
        <v>184</v>
      </c>
      <c r="C874" s="37">
        <v>100</v>
      </c>
      <c r="D874" s="38">
        <v>1.78</v>
      </c>
      <c r="E874" s="38">
        <v>5.48</v>
      </c>
      <c r="F874" s="38">
        <v>7</v>
      </c>
      <c r="G874" s="38">
        <v>84.18</v>
      </c>
    </row>
    <row r="875" spans="1:7">
      <c r="A875" s="94">
        <v>101</v>
      </c>
      <c r="B875" s="18" t="s">
        <v>198</v>
      </c>
      <c r="C875" s="37">
        <v>255</v>
      </c>
      <c r="D875" s="38">
        <v>2.2000000000000002</v>
      </c>
      <c r="E875" s="38">
        <v>7.09</v>
      </c>
      <c r="F875" s="38">
        <v>18.059999999999999</v>
      </c>
      <c r="G875" s="38">
        <v>145.29</v>
      </c>
    </row>
    <row r="876" spans="1:7" ht="31.2">
      <c r="A876" s="94">
        <v>392</v>
      </c>
      <c r="B876" s="18" t="s">
        <v>207</v>
      </c>
      <c r="C876" s="37">
        <v>255</v>
      </c>
      <c r="D876" s="39">
        <v>29.44</v>
      </c>
      <c r="E876" s="38">
        <v>15.56</v>
      </c>
      <c r="F876" s="38">
        <v>52.69</v>
      </c>
      <c r="G876" s="39">
        <v>468.01</v>
      </c>
    </row>
    <row r="877" spans="1:7">
      <c r="A877" s="94">
        <v>349</v>
      </c>
      <c r="B877" s="120" t="s">
        <v>136</v>
      </c>
      <c r="C877" s="94">
        <v>200</v>
      </c>
      <c r="D877" s="95">
        <v>0.59</v>
      </c>
      <c r="E877" s="95">
        <v>0.05</v>
      </c>
      <c r="F877" s="95">
        <v>18.579999999999998</v>
      </c>
      <c r="G877" s="95">
        <v>77.94</v>
      </c>
    </row>
    <row r="878" spans="1:7">
      <c r="A878" s="21"/>
      <c r="B878" s="258" t="s">
        <v>22</v>
      </c>
      <c r="C878" s="256">
        <v>60</v>
      </c>
      <c r="D878" s="259">
        <v>4.74</v>
      </c>
      <c r="E878" s="260">
        <v>0.6</v>
      </c>
      <c r="F878" s="259">
        <v>28.98</v>
      </c>
      <c r="G878" s="256">
        <v>141</v>
      </c>
    </row>
    <row r="879" spans="1:7">
      <c r="A879" s="21"/>
      <c r="B879" s="258" t="s">
        <v>127</v>
      </c>
      <c r="C879" s="256">
        <v>60</v>
      </c>
      <c r="D879" s="259">
        <v>3.96</v>
      </c>
      <c r="E879" s="259">
        <v>0.72</v>
      </c>
      <c r="F879" s="259">
        <v>23.79</v>
      </c>
      <c r="G879" s="260">
        <v>118.8</v>
      </c>
    </row>
    <row r="880" spans="1:7">
      <c r="A880" s="425" t="s">
        <v>128</v>
      </c>
      <c r="B880" s="425"/>
      <c r="C880" s="246">
        <f>SUM(C874:C879)</f>
        <v>930</v>
      </c>
      <c r="D880" s="272">
        <f>SUM(D874:D879)</f>
        <v>42.710000000000008</v>
      </c>
      <c r="E880" s="272">
        <f>SUM(E874:E879)</f>
        <v>29.500000000000004</v>
      </c>
      <c r="F880" s="272">
        <f>SUM(F874:F879)</f>
        <v>149.1</v>
      </c>
      <c r="G880" s="272">
        <f>SUM(G874:G879)</f>
        <v>1035.22</v>
      </c>
    </row>
    <row r="881" spans="1:7">
      <c r="A881" s="247" t="s">
        <v>215</v>
      </c>
      <c r="B881" s="247"/>
      <c r="C881" s="247"/>
      <c r="D881" s="247"/>
      <c r="E881" s="247"/>
      <c r="F881" s="247"/>
      <c r="G881" s="247"/>
    </row>
    <row r="882" spans="1:7">
      <c r="A882" s="21">
        <v>406</v>
      </c>
      <c r="B882" s="22" t="s">
        <v>254</v>
      </c>
      <c r="C882" s="21">
        <v>75</v>
      </c>
      <c r="D882" s="23">
        <v>5.14</v>
      </c>
      <c r="E882" s="23">
        <v>6.44</v>
      </c>
      <c r="F882" s="23">
        <v>26.61</v>
      </c>
      <c r="G882" s="23">
        <v>184.89</v>
      </c>
    </row>
    <row r="883" spans="1:7">
      <c r="A883" s="21">
        <v>376</v>
      </c>
      <c r="B883" s="22" t="s">
        <v>32</v>
      </c>
      <c r="C883" s="21">
        <v>200</v>
      </c>
      <c r="D883" s="271"/>
      <c r="E883" s="271"/>
      <c r="F883" s="23">
        <v>11.09</v>
      </c>
      <c r="G883" s="23">
        <v>44.34</v>
      </c>
    </row>
    <row r="884" spans="1:7">
      <c r="A884" s="21">
        <v>338</v>
      </c>
      <c r="B884" s="22" t="s">
        <v>230</v>
      </c>
      <c r="C884" s="21">
        <v>100</v>
      </c>
      <c r="D884" s="24">
        <v>0.4</v>
      </c>
      <c r="E884" s="24">
        <v>0.4</v>
      </c>
      <c r="F884" s="24">
        <v>9.8000000000000007</v>
      </c>
      <c r="G884" s="21">
        <v>47</v>
      </c>
    </row>
    <row r="885" spans="1:7">
      <c r="A885" s="425" t="s">
        <v>218</v>
      </c>
      <c r="B885" s="425"/>
      <c r="C885" s="246">
        <v>375</v>
      </c>
      <c r="D885" s="23">
        <v>5.54</v>
      </c>
      <c r="E885" s="23">
        <v>6.84</v>
      </c>
      <c r="F885" s="23">
        <v>47.5</v>
      </c>
      <c r="G885" s="23">
        <v>276.23</v>
      </c>
    </row>
    <row r="886" spans="1:7">
      <c r="A886" s="262" t="s">
        <v>219</v>
      </c>
      <c r="B886" s="262"/>
      <c r="C886" s="262"/>
      <c r="D886" s="262"/>
      <c r="E886" s="262"/>
      <c r="F886" s="262"/>
      <c r="G886" s="262"/>
    </row>
    <row r="887" spans="1:7">
      <c r="A887" s="133">
        <v>45</v>
      </c>
      <c r="B887" s="279" t="s">
        <v>145</v>
      </c>
      <c r="C887" s="21">
        <v>100</v>
      </c>
      <c r="D887" s="23">
        <v>1.9</v>
      </c>
      <c r="E887" s="23">
        <v>7.5</v>
      </c>
      <c r="F887" s="23">
        <v>11.5</v>
      </c>
      <c r="G887" s="23">
        <v>121</v>
      </c>
    </row>
    <row r="888" spans="1:7">
      <c r="A888" s="133">
        <v>229</v>
      </c>
      <c r="B888" s="273" t="s">
        <v>257</v>
      </c>
      <c r="C888" s="21">
        <v>100</v>
      </c>
      <c r="D888" s="23">
        <v>10.49</v>
      </c>
      <c r="E888" s="24">
        <v>3.6</v>
      </c>
      <c r="F888" s="23">
        <v>2.4300000000000002</v>
      </c>
      <c r="G888" s="23">
        <v>84.71</v>
      </c>
    </row>
    <row r="889" spans="1:7">
      <c r="A889" s="133">
        <v>125</v>
      </c>
      <c r="B889" s="273" t="s">
        <v>240</v>
      </c>
      <c r="C889" s="21">
        <v>180</v>
      </c>
      <c r="D889" s="23">
        <v>3.72</v>
      </c>
      <c r="E889" s="23">
        <v>0.74</v>
      </c>
      <c r="F889" s="23">
        <v>30.32</v>
      </c>
      <c r="G889" s="23">
        <v>143.22</v>
      </c>
    </row>
    <row r="890" spans="1:7">
      <c r="A890" s="133">
        <v>378</v>
      </c>
      <c r="B890" s="273" t="s">
        <v>222</v>
      </c>
      <c r="C890" s="133">
        <v>200</v>
      </c>
      <c r="D890" s="134">
        <v>1.61</v>
      </c>
      <c r="E890" s="134">
        <v>1.39</v>
      </c>
      <c r="F890" s="134">
        <v>13.76</v>
      </c>
      <c r="G890" s="134">
        <v>74.34</v>
      </c>
    </row>
    <row r="891" spans="1:7">
      <c r="A891" s="133"/>
      <c r="B891" s="258" t="s">
        <v>22</v>
      </c>
      <c r="C891" s="256">
        <v>60</v>
      </c>
      <c r="D891" s="259">
        <v>4.74</v>
      </c>
      <c r="E891" s="260">
        <v>0.6</v>
      </c>
      <c r="F891" s="259">
        <v>28.98</v>
      </c>
      <c r="G891" s="256">
        <v>141</v>
      </c>
    </row>
    <row r="892" spans="1:7">
      <c r="A892" s="426" t="s">
        <v>223</v>
      </c>
      <c r="B892" s="426"/>
      <c r="C892" s="264">
        <f>SUM(C887:C891)</f>
        <v>640</v>
      </c>
      <c r="D892" s="265">
        <f>SUM(D887:D891)</f>
        <v>22.46</v>
      </c>
      <c r="E892" s="265">
        <f>SUM(E887:E891)</f>
        <v>13.83</v>
      </c>
      <c r="F892" s="265">
        <f>SUM(F887:F891)</f>
        <v>86.99</v>
      </c>
      <c r="G892" s="265">
        <f>SUM(G887:G891)</f>
        <v>564.27</v>
      </c>
    </row>
    <row r="893" spans="1:7">
      <c r="A893" s="262" t="s">
        <v>224</v>
      </c>
      <c r="B893" s="262"/>
      <c r="C893" s="262"/>
      <c r="D893" s="262"/>
      <c r="E893" s="262"/>
      <c r="F893" s="262"/>
      <c r="G893" s="262"/>
    </row>
    <row r="894" spans="1:7">
      <c r="A894" s="133">
        <v>376.02</v>
      </c>
      <c r="B894" s="273" t="s">
        <v>236</v>
      </c>
      <c r="C894" s="133">
        <v>200</v>
      </c>
      <c r="D894" s="144">
        <v>5.8</v>
      </c>
      <c r="E894" s="133">
        <v>5</v>
      </c>
      <c r="F894" s="144">
        <v>9.6</v>
      </c>
      <c r="G894" s="133">
        <v>108</v>
      </c>
    </row>
    <row r="895" spans="1:7">
      <c r="A895" s="426" t="s">
        <v>226</v>
      </c>
      <c r="B895" s="426"/>
      <c r="C895" s="264">
        <v>200</v>
      </c>
      <c r="D895" s="134">
        <v>5.8</v>
      </c>
      <c r="E895" s="134">
        <v>5</v>
      </c>
      <c r="F895" s="134">
        <v>9.6</v>
      </c>
      <c r="G895" s="133">
        <v>108</v>
      </c>
    </row>
    <row r="896" spans="1:7">
      <c r="A896" s="425" t="s">
        <v>227</v>
      </c>
      <c r="B896" s="425"/>
      <c r="C896" s="266">
        <f>C895+C892+C885+C880+C872</f>
        <v>2695</v>
      </c>
      <c r="D896" s="267">
        <f>D895+D892+D885+D880+D872</f>
        <v>107.23000000000002</v>
      </c>
      <c r="E896" s="267">
        <f>E895+E892+E885+E880+E872</f>
        <v>81.81</v>
      </c>
      <c r="F896" s="267">
        <f>F895+F892+F885+F880+F872</f>
        <v>382.59999999999991</v>
      </c>
      <c r="G896" s="267">
        <f>G895+G892+G885+G880+G872</f>
        <v>2712.4700000000003</v>
      </c>
    </row>
    <row r="897" spans="1:7">
      <c r="A897" s="239"/>
      <c r="B897" s="240"/>
      <c r="C897" s="240"/>
      <c r="D897" s="240"/>
      <c r="E897" s="240"/>
      <c r="F897" s="240"/>
      <c r="G897" s="240"/>
    </row>
    <row r="898" spans="1:7">
      <c r="A898" s="241"/>
      <c r="B898" s="241"/>
      <c r="C898" s="241"/>
      <c r="D898" s="241"/>
      <c r="E898" s="241"/>
      <c r="F898" s="241"/>
      <c r="G898" s="241"/>
    </row>
    <row r="899" spans="1:7">
      <c r="A899" s="242" t="s">
        <v>209</v>
      </c>
      <c r="B899" s="243" t="s">
        <v>234</v>
      </c>
      <c r="C899" s="243"/>
      <c r="D899" s="243"/>
      <c r="E899" s="406"/>
      <c r="F899" s="406"/>
      <c r="G899" s="406"/>
    </row>
    <row r="900" spans="1:7">
      <c r="A900" s="242" t="s">
        <v>211</v>
      </c>
      <c r="B900" s="427">
        <v>4</v>
      </c>
      <c r="C900" s="427"/>
      <c r="D900" s="427"/>
      <c r="E900" s="244"/>
      <c r="F900" s="240"/>
      <c r="G900" s="240"/>
    </row>
    <row r="901" spans="1:7" ht="15.6" customHeight="1">
      <c r="A901" s="428" t="s">
        <v>6</v>
      </c>
      <c r="B901" s="424" t="s">
        <v>7</v>
      </c>
      <c r="C901" s="424" t="s">
        <v>8</v>
      </c>
      <c r="D901" s="424" t="s">
        <v>10</v>
      </c>
      <c r="E901" s="424"/>
      <c r="F901" s="424"/>
      <c r="G901" s="424" t="s">
        <v>11</v>
      </c>
    </row>
    <row r="902" spans="1:7">
      <c r="A902" s="428"/>
      <c r="B902" s="424"/>
      <c r="C902" s="424"/>
      <c r="D902" s="245" t="s">
        <v>12</v>
      </c>
      <c r="E902" s="245" t="s">
        <v>13</v>
      </c>
      <c r="F902" s="245" t="s">
        <v>14</v>
      </c>
      <c r="G902" s="424"/>
    </row>
    <row r="903" spans="1:7">
      <c r="A903" s="246">
        <v>1</v>
      </c>
      <c r="B903" s="246">
        <v>2</v>
      </c>
      <c r="C903" s="246">
        <v>3</v>
      </c>
      <c r="D903" s="246">
        <v>4</v>
      </c>
      <c r="E903" s="246">
        <v>5</v>
      </c>
      <c r="F903" s="246">
        <v>6</v>
      </c>
      <c r="G903" s="246">
        <v>7</v>
      </c>
    </row>
    <row r="904" spans="1:7">
      <c r="A904" s="247" t="s">
        <v>212</v>
      </c>
      <c r="B904" s="247"/>
      <c r="C904" s="247"/>
      <c r="D904" s="247"/>
      <c r="E904" s="247"/>
      <c r="F904" s="247"/>
      <c r="G904" s="247"/>
    </row>
    <row r="905" spans="1:7" ht="31.2">
      <c r="A905" s="21">
        <v>173.01</v>
      </c>
      <c r="B905" s="22" t="s">
        <v>95</v>
      </c>
      <c r="C905" s="256">
        <v>250</v>
      </c>
      <c r="D905" s="260">
        <v>8.6999999999999993</v>
      </c>
      <c r="E905" s="259">
        <v>8.7799999999999994</v>
      </c>
      <c r="F905" s="259">
        <v>43.35</v>
      </c>
      <c r="G905" s="259">
        <v>290.07</v>
      </c>
    </row>
    <row r="906" spans="1:7">
      <c r="A906" s="21">
        <v>486</v>
      </c>
      <c r="B906" s="22" t="s">
        <v>96</v>
      </c>
      <c r="C906" s="21">
        <v>100</v>
      </c>
      <c r="D906" s="23">
        <v>7.63</v>
      </c>
      <c r="E906" s="23">
        <v>8.16</v>
      </c>
      <c r="F906" s="23">
        <v>31.26</v>
      </c>
      <c r="G906" s="23">
        <v>232.42</v>
      </c>
    </row>
    <row r="907" spans="1:7">
      <c r="A907" s="21">
        <v>382</v>
      </c>
      <c r="B907" s="22" t="s">
        <v>40</v>
      </c>
      <c r="C907" s="21">
        <v>200</v>
      </c>
      <c r="D907" s="23">
        <v>3.99</v>
      </c>
      <c r="E907" s="23">
        <v>3.17</v>
      </c>
      <c r="F907" s="23">
        <v>16.34</v>
      </c>
      <c r="G907" s="23">
        <v>111.18</v>
      </c>
    </row>
    <row r="908" spans="1:7">
      <c r="A908" s="21"/>
      <c r="B908" s="258" t="s">
        <v>22</v>
      </c>
      <c r="C908" s="256">
        <v>60</v>
      </c>
      <c r="D908" s="259">
        <v>4.74</v>
      </c>
      <c r="E908" s="260">
        <v>0.6</v>
      </c>
      <c r="F908" s="259">
        <v>28.98</v>
      </c>
      <c r="G908" s="256">
        <v>141</v>
      </c>
    </row>
    <row r="909" spans="1:7">
      <c r="A909" s="425" t="s">
        <v>25</v>
      </c>
      <c r="B909" s="425"/>
      <c r="C909" s="246">
        <f>SUM(C905:C908)</f>
        <v>610</v>
      </c>
      <c r="D909" s="272">
        <f>SUM(D905:D908)</f>
        <v>25.060000000000002</v>
      </c>
      <c r="E909" s="272">
        <f>SUM(E905:E908)</f>
        <v>20.71</v>
      </c>
      <c r="F909" s="272">
        <f>SUM(F905:F908)</f>
        <v>119.93</v>
      </c>
      <c r="G909" s="272">
        <f>SUM(G905:G908)</f>
        <v>774.67000000000007</v>
      </c>
    </row>
    <row r="910" spans="1:7">
      <c r="A910" s="247" t="s">
        <v>214</v>
      </c>
      <c r="B910" s="247"/>
      <c r="C910" s="247"/>
      <c r="D910" s="247"/>
      <c r="E910" s="247"/>
      <c r="F910" s="247"/>
      <c r="G910" s="247"/>
    </row>
    <row r="911" spans="1:7">
      <c r="A911" s="94" t="s">
        <v>173</v>
      </c>
      <c r="B911" s="18" t="s">
        <v>174</v>
      </c>
      <c r="C911" s="19">
        <v>100</v>
      </c>
      <c r="D911" s="17">
        <v>2.1</v>
      </c>
      <c r="E911" s="17">
        <v>5.13</v>
      </c>
      <c r="F911" s="17">
        <v>7.43</v>
      </c>
      <c r="G911" s="17">
        <v>84.29</v>
      </c>
    </row>
    <row r="912" spans="1:7">
      <c r="A912" s="94" t="s">
        <v>146</v>
      </c>
      <c r="B912" s="126" t="s">
        <v>140</v>
      </c>
      <c r="C912" s="127">
        <v>250</v>
      </c>
      <c r="D912" s="96">
        <v>5.88</v>
      </c>
      <c r="E912" s="95">
        <v>5.4</v>
      </c>
      <c r="F912" s="95">
        <v>19.28</v>
      </c>
      <c r="G912" s="96">
        <v>128.38</v>
      </c>
    </row>
    <row r="913" spans="1:7">
      <c r="A913" s="94" t="s">
        <v>84</v>
      </c>
      <c r="B913" s="120" t="s">
        <v>188</v>
      </c>
      <c r="C913" s="94">
        <v>100</v>
      </c>
      <c r="D913" s="95">
        <v>14.71</v>
      </c>
      <c r="E913" s="95">
        <v>12.06</v>
      </c>
      <c r="F913" s="96">
        <v>14</v>
      </c>
      <c r="G913" s="95">
        <v>223.65</v>
      </c>
    </row>
    <row r="914" spans="1:7" ht="31.2">
      <c r="A914" s="94" t="s">
        <v>18</v>
      </c>
      <c r="B914" s="122" t="s">
        <v>195</v>
      </c>
      <c r="C914" s="37">
        <v>185</v>
      </c>
      <c r="D914" s="39">
        <v>6.2</v>
      </c>
      <c r="E914" s="38">
        <v>4.58</v>
      </c>
      <c r="F914" s="39">
        <v>42.3</v>
      </c>
      <c r="G914" s="38">
        <v>235.22</v>
      </c>
    </row>
    <row r="915" spans="1:7">
      <c r="A915" s="94" t="s">
        <v>125</v>
      </c>
      <c r="B915" s="120" t="s">
        <v>143</v>
      </c>
      <c r="C915" s="94">
        <v>200</v>
      </c>
      <c r="D915" s="95">
        <v>0.16</v>
      </c>
      <c r="E915" s="95">
        <v>0.04</v>
      </c>
      <c r="F915" s="95">
        <v>15.42</v>
      </c>
      <c r="G915" s="96">
        <v>63.6</v>
      </c>
    </row>
    <row r="916" spans="1:7">
      <c r="A916" s="21"/>
      <c r="B916" s="258" t="s">
        <v>22</v>
      </c>
      <c r="C916" s="256">
        <v>60</v>
      </c>
      <c r="D916" s="259">
        <v>4.74</v>
      </c>
      <c r="E916" s="260">
        <v>0.6</v>
      </c>
      <c r="F916" s="259">
        <v>28.98</v>
      </c>
      <c r="G916" s="256">
        <v>141</v>
      </c>
    </row>
    <row r="917" spans="1:7">
      <c r="A917" s="21"/>
      <c r="B917" s="258" t="s">
        <v>127</v>
      </c>
      <c r="C917" s="256">
        <v>60</v>
      </c>
      <c r="D917" s="259">
        <v>3.96</v>
      </c>
      <c r="E917" s="259">
        <v>0.72</v>
      </c>
      <c r="F917" s="259">
        <v>23.79</v>
      </c>
      <c r="G917" s="260">
        <v>118.8</v>
      </c>
    </row>
    <row r="918" spans="1:7">
      <c r="A918" s="425" t="s">
        <v>128</v>
      </c>
      <c r="B918" s="425"/>
      <c r="C918" s="246">
        <f>SUM(C911:C917)</f>
        <v>955</v>
      </c>
      <c r="D918" s="261">
        <f>SUM(D911:D917)</f>
        <v>37.75</v>
      </c>
      <c r="E918" s="261">
        <f>SUM(E911:E917)</f>
        <v>28.53</v>
      </c>
      <c r="F918" s="261">
        <f>SUM(F911:F917)</f>
        <v>151.19999999999999</v>
      </c>
      <c r="G918" s="261">
        <f>SUM(G911:G917)</f>
        <v>994.94</v>
      </c>
    </row>
    <row r="919" spans="1:7">
      <c r="A919" s="247" t="s">
        <v>215</v>
      </c>
      <c r="B919" s="247"/>
      <c r="C919" s="247"/>
      <c r="D919" s="247"/>
      <c r="E919" s="247"/>
      <c r="F919" s="247"/>
      <c r="G919" s="247"/>
    </row>
    <row r="920" spans="1:7">
      <c r="A920" s="21">
        <v>446</v>
      </c>
      <c r="B920" s="22" t="s">
        <v>243</v>
      </c>
      <c r="C920" s="21">
        <v>75</v>
      </c>
      <c r="D920" s="23">
        <v>6.78</v>
      </c>
      <c r="E920" s="23">
        <v>13.52</v>
      </c>
      <c r="F920" s="24">
        <v>27.5</v>
      </c>
      <c r="G920" s="23">
        <v>259.74</v>
      </c>
    </row>
    <row r="921" spans="1:7">
      <c r="A921" s="21">
        <v>377</v>
      </c>
      <c r="B921" s="22" t="s">
        <v>21</v>
      </c>
      <c r="C921" s="21">
        <v>200</v>
      </c>
      <c r="D921" s="23">
        <v>0.06</v>
      </c>
      <c r="E921" s="23">
        <v>0.01</v>
      </c>
      <c r="F921" s="23">
        <v>11.19</v>
      </c>
      <c r="G921" s="23">
        <v>46.28</v>
      </c>
    </row>
    <row r="922" spans="1:7">
      <c r="A922" s="21">
        <v>338</v>
      </c>
      <c r="B922" s="22" t="s">
        <v>217</v>
      </c>
      <c r="C922" s="21">
        <v>100</v>
      </c>
      <c r="D922" s="24">
        <v>0.4</v>
      </c>
      <c r="E922" s="24">
        <v>0.3</v>
      </c>
      <c r="F922" s="24">
        <v>10.3</v>
      </c>
      <c r="G922" s="21">
        <v>47</v>
      </c>
    </row>
    <row r="923" spans="1:7">
      <c r="A923" s="425" t="s">
        <v>218</v>
      </c>
      <c r="B923" s="425"/>
      <c r="C923" s="246">
        <v>375</v>
      </c>
      <c r="D923" s="23">
        <v>7.24</v>
      </c>
      <c r="E923" s="23">
        <v>13.83</v>
      </c>
      <c r="F923" s="23">
        <v>48.99</v>
      </c>
      <c r="G923" s="23">
        <v>353.02</v>
      </c>
    </row>
    <row r="924" spans="1:7">
      <c r="A924" s="262" t="s">
        <v>219</v>
      </c>
      <c r="B924" s="262"/>
      <c r="C924" s="262"/>
      <c r="D924" s="262"/>
      <c r="E924" s="262"/>
      <c r="F924" s="262"/>
      <c r="G924" s="262"/>
    </row>
    <row r="925" spans="1:7">
      <c r="A925" s="133">
        <v>55</v>
      </c>
      <c r="B925" s="273" t="s">
        <v>150</v>
      </c>
      <c r="C925" s="21">
        <v>100</v>
      </c>
      <c r="D925" s="23">
        <v>1.26</v>
      </c>
      <c r="E925" s="24">
        <v>8.1</v>
      </c>
      <c r="F925" s="23">
        <v>6.25</v>
      </c>
      <c r="G925" s="23">
        <v>103.67</v>
      </c>
    </row>
    <row r="926" spans="1:7">
      <c r="A926" s="133">
        <v>213</v>
      </c>
      <c r="B926" s="279" t="s">
        <v>258</v>
      </c>
      <c r="C926" s="21">
        <v>250</v>
      </c>
      <c r="D926" s="24">
        <v>20.5</v>
      </c>
      <c r="E926" s="23">
        <v>17.16</v>
      </c>
      <c r="F926" s="23">
        <v>9.44</v>
      </c>
      <c r="G926" s="23">
        <v>275.55</v>
      </c>
    </row>
    <row r="927" spans="1:7">
      <c r="A927" s="133">
        <v>376</v>
      </c>
      <c r="B927" s="273" t="s">
        <v>32</v>
      </c>
      <c r="C927" s="133">
        <v>200</v>
      </c>
      <c r="D927" s="278"/>
      <c r="E927" s="278"/>
      <c r="F927" s="134">
        <v>11.09</v>
      </c>
      <c r="G927" s="134">
        <v>44.34</v>
      </c>
    </row>
    <row r="928" spans="1:7">
      <c r="A928" s="133"/>
      <c r="B928" s="258" t="s">
        <v>22</v>
      </c>
      <c r="C928" s="256">
        <v>60</v>
      </c>
      <c r="D928" s="259">
        <v>4.74</v>
      </c>
      <c r="E928" s="260">
        <v>0.6</v>
      </c>
      <c r="F928" s="259">
        <v>28.98</v>
      </c>
      <c r="G928" s="256">
        <v>141</v>
      </c>
    </row>
    <row r="929" spans="1:7">
      <c r="A929" s="426" t="s">
        <v>223</v>
      </c>
      <c r="B929" s="426"/>
      <c r="C929" s="264">
        <f>SUM(C925:C928)</f>
        <v>610</v>
      </c>
      <c r="D929" s="265">
        <f>SUM(D925:D928)</f>
        <v>26.5</v>
      </c>
      <c r="E929" s="265">
        <f>SUM(E925:E928)</f>
        <v>25.86</v>
      </c>
      <c r="F929" s="265">
        <f>SUM(F925:F928)</f>
        <v>55.760000000000005</v>
      </c>
      <c r="G929" s="265">
        <f>SUM(G925:G928)</f>
        <v>564.56000000000006</v>
      </c>
    </row>
    <row r="930" spans="1:7">
      <c r="A930" s="262" t="s">
        <v>224</v>
      </c>
      <c r="B930" s="262"/>
      <c r="C930" s="262"/>
      <c r="D930" s="262"/>
      <c r="E930" s="262"/>
      <c r="F930" s="262"/>
      <c r="G930" s="262"/>
    </row>
    <row r="931" spans="1:7">
      <c r="A931" s="133">
        <v>376.03</v>
      </c>
      <c r="B931" s="273" t="s">
        <v>233</v>
      </c>
      <c r="C931" s="133">
        <v>200</v>
      </c>
      <c r="D931" s="144">
        <v>5.8</v>
      </c>
      <c r="E931" s="133">
        <v>5</v>
      </c>
      <c r="F931" s="133">
        <v>8</v>
      </c>
      <c r="G931" s="133">
        <v>106</v>
      </c>
    </row>
    <row r="932" spans="1:7">
      <c r="A932" s="426" t="s">
        <v>226</v>
      </c>
      <c r="B932" s="426"/>
      <c r="C932" s="264">
        <v>200</v>
      </c>
      <c r="D932" s="134">
        <v>5.8</v>
      </c>
      <c r="E932" s="134">
        <v>5</v>
      </c>
      <c r="F932" s="134">
        <v>8</v>
      </c>
      <c r="G932" s="133">
        <v>106</v>
      </c>
    </row>
    <row r="933" spans="1:7">
      <c r="A933" s="425" t="s">
        <v>227</v>
      </c>
      <c r="B933" s="425"/>
      <c r="C933" s="266">
        <f>C932+C929+C923+C918+C909</f>
        <v>2750</v>
      </c>
      <c r="D933" s="267">
        <f>D932+D929+D923+D918+D909</f>
        <v>102.35</v>
      </c>
      <c r="E933" s="267">
        <f>E932+E929+E923+E918+E909</f>
        <v>93.93</v>
      </c>
      <c r="F933" s="267">
        <f>F932+F929+F923+F918+F909</f>
        <v>383.88</v>
      </c>
      <c r="G933" s="267">
        <f>G932+G929+G923+G918+G909</f>
        <v>2793.19</v>
      </c>
    </row>
    <row r="934" spans="1:7">
      <c r="A934" s="239"/>
      <c r="B934" s="240"/>
      <c r="C934" s="240"/>
      <c r="D934" s="240"/>
      <c r="E934" s="240"/>
      <c r="F934" s="240"/>
      <c r="G934" s="240"/>
    </row>
    <row r="935" spans="1:7">
      <c r="A935" s="241"/>
      <c r="B935" s="241"/>
      <c r="C935" s="241"/>
      <c r="D935" s="241"/>
      <c r="E935" s="241"/>
      <c r="F935" s="241"/>
      <c r="G935" s="241"/>
    </row>
    <row r="936" spans="1:7">
      <c r="A936" s="242" t="s">
        <v>209</v>
      </c>
      <c r="B936" s="243" t="s">
        <v>237</v>
      </c>
      <c r="C936" s="243"/>
      <c r="D936" s="243"/>
      <c r="E936" s="406"/>
      <c r="F936" s="406"/>
      <c r="G936" s="406"/>
    </row>
    <row r="937" spans="1:7">
      <c r="A937" s="242" t="s">
        <v>211</v>
      </c>
      <c r="B937" s="427">
        <v>4</v>
      </c>
      <c r="C937" s="427"/>
      <c r="D937" s="427"/>
      <c r="E937" s="244"/>
      <c r="F937" s="240"/>
      <c r="G937" s="240"/>
    </row>
    <row r="938" spans="1:7" ht="15.6" customHeight="1">
      <c r="A938" s="428" t="s">
        <v>6</v>
      </c>
      <c r="B938" s="424" t="s">
        <v>7</v>
      </c>
      <c r="C938" s="424" t="s">
        <v>8</v>
      </c>
      <c r="D938" s="424" t="s">
        <v>10</v>
      </c>
      <c r="E938" s="424"/>
      <c r="F938" s="424"/>
      <c r="G938" s="424" t="s">
        <v>11</v>
      </c>
    </row>
    <row r="939" spans="1:7">
      <c r="A939" s="428"/>
      <c r="B939" s="424"/>
      <c r="C939" s="424"/>
      <c r="D939" s="245" t="s">
        <v>12</v>
      </c>
      <c r="E939" s="245" t="s">
        <v>13</v>
      </c>
      <c r="F939" s="245" t="s">
        <v>14</v>
      </c>
      <c r="G939" s="424"/>
    </row>
    <row r="940" spans="1:7">
      <c r="A940" s="246">
        <v>1</v>
      </c>
      <c r="B940" s="246">
        <v>2</v>
      </c>
      <c r="C940" s="246">
        <v>3</v>
      </c>
      <c r="D940" s="246">
        <v>4</v>
      </c>
      <c r="E940" s="246">
        <v>5</v>
      </c>
      <c r="F940" s="246">
        <v>6</v>
      </c>
      <c r="G940" s="246">
        <v>7</v>
      </c>
    </row>
    <row r="941" spans="1:7">
      <c r="A941" s="247" t="s">
        <v>212</v>
      </c>
      <c r="B941" s="247"/>
      <c r="C941" s="247"/>
      <c r="D941" s="247"/>
      <c r="E941" s="247"/>
      <c r="F941" s="247"/>
      <c r="G941" s="247"/>
    </row>
    <row r="942" spans="1:7">
      <c r="A942" s="182">
        <v>15</v>
      </c>
      <c r="B942" s="181" t="s">
        <v>36</v>
      </c>
      <c r="C942" s="182">
        <v>15</v>
      </c>
      <c r="D942" s="183">
        <v>3.9</v>
      </c>
      <c r="E942" s="179">
        <v>3.92</v>
      </c>
      <c r="F942" s="180"/>
      <c r="G942" s="183">
        <v>51.6</v>
      </c>
    </row>
    <row r="943" spans="1:7">
      <c r="A943" s="179">
        <v>173</v>
      </c>
      <c r="B943" s="181" t="s">
        <v>38</v>
      </c>
      <c r="C943" s="182">
        <v>250</v>
      </c>
      <c r="D943" s="179">
        <v>9.83</v>
      </c>
      <c r="E943" s="179">
        <v>13.85</v>
      </c>
      <c r="F943" s="179">
        <v>50.36</v>
      </c>
      <c r="G943" s="179">
        <v>365.65</v>
      </c>
    </row>
    <row r="944" spans="1:7">
      <c r="A944" s="182">
        <v>382</v>
      </c>
      <c r="B944" s="181" t="s">
        <v>40</v>
      </c>
      <c r="C944" s="182">
        <v>200</v>
      </c>
      <c r="D944" s="179">
        <v>3.99</v>
      </c>
      <c r="E944" s="179">
        <v>3.17</v>
      </c>
      <c r="F944" s="179">
        <v>16.34</v>
      </c>
      <c r="G944" s="179">
        <v>111.18</v>
      </c>
    </row>
    <row r="945" spans="1:7">
      <c r="A945" s="268"/>
      <c r="B945" s="258" t="s">
        <v>22</v>
      </c>
      <c r="C945" s="256">
        <v>60</v>
      </c>
      <c r="D945" s="259">
        <v>4.74</v>
      </c>
      <c r="E945" s="260">
        <v>0.6</v>
      </c>
      <c r="F945" s="259">
        <v>28.98</v>
      </c>
      <c r="G945" s="256">
        <v>141</v>
      </c>
    </row>
    <row r="946" spans="1:7">
      <c r="A946" s="21">
        <v>338</v>
      </c>
      <c r="B946" s="22" t="s">
        <v>217</v>
      </c>
      <c r="C946" s="21">
        <v>100</v>
      </c>
      <c r="D946" s="24">
        <v>0.4</v>
      </c>
      <c r="E946" s="24">
        <v>0.3</v>
      </c>
      <c r="F946" s="24">
        <v>10.3</v>
      </c>
      <c r="G946" s="21">
        <v>47</v>
      </c>
    </row>
    <row r="947" spans="1:7">
      <c r="A947" s="425" t="s">
        <v>25</v>
      </c>
      <c r="B947" s="425"/>
      <c r="C947" s="246">
        <f>SUM(C942:C946)</f>
        <v>625</v>
      </c>
      <c r="D947" s="272">
        <f>SUM(D942:D946)</f>
        <v>22.86</v>
      </c>
      <c r="E947" s="272">
        <f>SUM(E942:E946)</f>
        <v>21.84</v>
      </c>
      <c r="F947" s="272">
        <f>SUM(F942:F946)</f>
        <v>105.98</v>
      </c>
      <c r="G947" s="272">
        <f>SUM(G942:G946)</f>
        <v>716.43000000000006</v>
      </c>
    </row>
    <row r="948" spans="1:7">
      <c r="A948" s="247" t="s">
        <v>214</v>
      </c>
      <c r="B948" s="247"/>
      <c r="C948" s="247"/>
      <c r="D948" s="247"/>
      <c r="E948" s="247"/>
      <c r="F948" s="247"/>
      <c r="G948" s="247"/>
    </row>
    <row r="949" spans="1:7" ht="31.2">
      <c r="A949" s="94">
        <v>40</v>
      </c>
      <c r="B949" s="120" t="s">
        <v>159</v>
      </c>
      <c r="C949" s="94">
        <v>100</v>
      </c>
      <c r="D949" s="95">
        <v>3.15</v>
      </c>
      <c r="E949" s="95">
        <v>6.23</v>
      </c>
      <c r="F949" s="95">
        <v>11.87</v>
      </c>
      <c r="G949" s="95">
        <v>116.62</v>
      </c>
    </row>
    <row r="950" spans="1:7">
      <c r="A950" s="94">
        <v>100</v>
      </c>
      <c r="B950" s="18" t="s">
        <v>196</v>
      </c>
      <c r="C950" s="133">
        <v>250</v>
      </c>
      <c r="D950" s="134">
        <v>2.2799999999999998</v>
      </c>
      <c r="E950" s="134">
        <v>4.28</v>
      </c>
      <c r="F950" s="134">
        <v>10.67</v>
      </c>
      <c r="G950" s="134">
        <v>90.79</v>
      </c>
    </row>
    <row r="951" spans="1:7">
      <c r="A951" s="94">
        <v>356</v>
      </c>
      <c r="B951" s="12" t="s">
        <v>59</v>
      </c>
      <c r="C951" s="10">
        <v>100</v>
      </c>
      <c r="D951" s="11">
        <v>19.2</v>
      </c>
      <c r="E951" s="13">
        <v>16.55</v>
      </c>
      <c r="F951" s="11">
        <v>0.27</v>
      </c>
      <c r="G951" s="13">
        <v>271.67</v>
      </c>
    </row>
    <row r="952" spans="1:7">
      <c r="A952" s="94">
        <v>415</v>
      </c>
      <c r="B952" s="12" t="s">
        <v>61</v>
      </c>
      <c r="C952" s="10">
        <v>180</v>
      </c>
      <c r="D952" s="11">
        <v>4.16</v>
      </c>
      <c r="E952" s="11">
        <v>4.1399999999999997</v>
      </c>
      <c r="F952" s="11">
        <v>37.93</v>
      </c>
      <c r="G952" s="11">
        <v>205.87</v>
      </c>
    </row>
    <row r="953" spans="1:7">
      <c r="A953" s="94">
        <v>342</v>
      </c>
      <c r="B953" s="120" t="s">
        <v>126</v>
      </c>
      <c r="C953" s="94">
        <v>200</v>
      </c>
      <c r="D953" s="95">
        <v>0.16</v>
      </c>
      <c r="E953" s="95">
        <v>0.16</v>
      </c>
      <c r="F953" s="96">
        <v>14.9</v>
      </c>
      <c r="G953" s="95">
        <v>62.69</v>
      </c>
    </row>
    <row r="954" spans="1:7">
      <c r="A954" s="21"/>
      <c r="B954" s="258" t="s">
        <v>22</v>
      </c>
      <c r="C954" s="256">
        <v>60</v>
      </c>
      <c r="D954" s="259">
        <v>4.74</v>
      </c>
      <c r="E954" s="260">
        <v>0.6</v>
      </c>
      <c r="F954" s="259">
        <v>28.98</v>
      </c>
      <c r="G954" s="256">
        <v>141</v>
      </c>
    </row>
    <row r="955" spans="1:7">
      <c r="A955" s="21"/>
      <c r="B955" s="258" t="s">
        <v>127</v>
      </c>
      <c r="C955" s="256">
        <v>60</v>
      </c>
      <c r="D955" s="259">
        <v>3.96</v>
      </c>
      <c r="E955" s="259">
        <v>0.72</v>
      </c>
      <c r="F955" s="259">
        <v>23.79</v>
      </c>
      <c r="G955" s="260">
        <v>118.8</v>
      </c>
    </row>
    <row r="956" spans="1:7">
      <c r="A956" s="425" t="s">
        <v>128</v>
      </c>
      <c r="B956" s="425"/>
      <c r="C956" s="246">
        <f>SUM(C949:C955)</f>
        <v>950</v>
      </c>
      <c r="D956" s="261">
        <f>SUM(D949:D955)</f>
        <v>37.65</v>
      </c>
      <c r="E956" s="261">
        <f>SUM(E949:E955)</f>
        <v>32.680000000000007</v>
      </c>
      <c r="F956" s="261">
        <f>SUM(F949:F955)</f>
        <v>128.41</v>
      </c>
      <c r="G956" s="261">
        <f>SUM(G949:G955)</f>
        <v>1007.44</v>
      </c>
    </row>
    <row r="957" spans="1:7">
      <c r="A957" s="247" t="s">
        <v>215</v>
      </c>
      <c r="B957" s="247"/>
      <c r="C957" s="247"/>
      <c r="D957" s="247"/>
      <c r="E957" s="247"/>
      <c r="F957" s="247"/>
      <c r="G957" s="247"/>
    </row>
    <row r="958" spans="1:7">
      <c r="A958" s="21">
        <v>15</v>
      </c>
      <c r="B958" s="22" t="s">
        <v>36</v>
      </c>
      <c r="C958" s="21">
        <v>15</v>
      </c>
      <c r="D958" s="24">
        <v>3.9</v>
      </c>
      <c r="E958" s="23">
        <v>3.92</v>
      </c>
      <c r="F958" s="271"/>
      <c r="G958" s="24">
        <v>51.6</v>
      </c>
    </row>
    <row r="959" spans="1:7">
      <c r="A959" s="21">
        <v>14</v>
      </c>
      <c r="B959" s="22" t="s">
        <v>28</v>
      </c>
      <c r="C959" s="21">
        <v>5</v>
      </c>
      <c r="D959" s="23">
        <v>0.04</v>
      </c>
      <c r="E959" s="23">
        <v>3.63</v>
      </c>
      <c r="F959" s="23">
        <v>7.0000000000000007E-2</v>
      </c>
      <c r="G959" s="23">
        <v>33.049999999999997</v>
      </c>
    </row>
    <row r="960" spans="1:7">
      <c r="A960" s="21"/>
      <c r="B960" s="22" t="s">
        <v>22</v>
      </c>
      <c r="C960" s="21">
        <v>60</v>
      </c>
      <c r="D960" s="23">
        <v>4.74</v>
      </c>
      <c r="E960" s="24">
        <v>0.6</v>
      </c>
      <c r="F960" s="23">
        <v>28.98</v>
      </c>
      <c r="G960" s="21">
        <v>141</v>
      </c>
    </row>
    <row r="961" spans="1:7">
      <c r="A961" s="21">
        <v>209</v>
      </c>
      <c r="B961" s="22" t="s">
        <v>249</v>
      </c>
      <c r="C961" s="21">
        <v>40</v>
      </c>
      <c r="D961" s="23">
        <v>5.08</v>
      </c>
      <c r="E961" s="24">
        <v>4.5999999999999996</v>
      </c>
      <c r="F961" s="23">
        <v>0.28000000000000003</v>
      </c>
      <c r="G961" s="24">
        <v>62.8</v>
      </c>
    </row>
    <row r="962" spans="1:7">
      <c r="A962" s="21">
        <v>378</v>
      </c>
      <c r="B962" s="22" t="s">
        <v>222</v>
      </c>
      <c r="C962" s="21">
        <v>200</v>
      </c>
      <c r="D962" s="23">
        <v>1.61</v>
      </c>
      <c r="E962" s="23">
        <v>1.39</v>
      </c>
      <c r="F962" s="23">
        <v>13.76</v>
      </c>
      <c r="G962" s="23">
        <v>74.34</v>
      </c>
    </row>
    <row r="963" spans="1:7">
      <c r="A963" s="21">
        <v>338</v>
      </c>
      <c r="B963" s="22" t="s">
        <v>230</v>
      </c>
      <c r="C963" s="21">
        <v>100</v>
      </c>
      <c r="D963" s="24">
        <v>0.4</v>
      </c>
      <c r="E963" s="24">
        <v>0.4</v>
      </c>
      <c r="F963" s="24">
        <v>9.8000000000000007</v>
      </c>
      <c r="G963" s="21">
        <v>47</v>
      </c>
    </row>
    <row r="964" spans="1:7">
      <c r="A964" s="425" t="s">
        <v>218</v>
      </c>
      <c r="B964" s="425"/>
      <c r="C964" s="246">
        <v>400</v>
      </c>
      <c r="D964" s="23">
        <v>14.19</v>
      </c>
      <c r="E964" s="23">
        <v>14.34</v>
      </c>
      <c r="F964" s="23">
        <v>43.23</v>
      </c>
      <c r="G964" s="23">
        <v>362.79</v>
      </c>
    </row>
    <row r="965" spans="1:7">
      <c r="A965" s="262" t="s">
        <v>219</v>
      </c>
      <c r="B965" s="262"/>
      <c r="C965" s="262"/>
      <c r="D965" s="262"/>
      <c r="E965" s="262"/>
      <c r="F965" s="262"/>
      <c r="G965" s="262"/>
    </row>
    <row r="966" spans="1:7">
      <c r="A966" s="21">
        <v>62</v>
      </c>
      <c r="B966" s="269" t="s">
        <v>290</v>
      </c>
      <c r="C966" s="21">
        <v>100</v>
      </c>
      <c r="D966" s="23">
        <v>3.63</v>
      </c>
      <c r="E966" s="23">
        <v>6.01</v>
      </c>
      <c r="F966" s="23">
        <v>5.51</v>
      </c>
      <c r="G966" s="23">
        <v>92.36</v>
      </c>
    </row>
    <row r="967" spans="1:7">
      <c r="A967" s="133">
        <v>294.01</v>
      </c>
      <c r="B967" s="273" t="s">
        <v>269</v>
      </c>
      <c r="C967" s="21">
        <v>100</v>
      </c>
      <c r="D967" s="23">
        <v>15.42</v>
      </c>
      <c r="E967" s="24">
        <v>14.4</v>
      </c>
      <c r="F967" s="23">
        <v>9.14</v>
      </c>
      <c r="G967" s="23">
        <v>228.37</v>
      </c>
    </row>
    <row r="968" spans="1:7">
      <c r="A968" s="133">
        <v>139</v>
      </c>
      <c r="B968" s="279" t="s">
        <v>270</v>
      </c>
      <c r="C968" s="21">
        <v>180</v>
      </c>
      <c r="D968" s="23">
        <v>4.33</v>
      </c>
      <c r="E968" s="23">
        <v>6.45</v>
      </c>
      <c r="F968" s="23">
        <v>16.940000000000001</v>
      </c>
      <c r="G968" s="23">
        <v>143.97999999999999</v>
      </c>
    </row>
    <row r="969" spans="1:7">
      <c r="A969" s="133">
        <v>377</v>
      </c>
      <c r="B969" s="273" t="s">
        <v>21</v>
      </c>
      <c r="C969" s="133">
        <v>200</v>
      </c>
      <c r="D969" s="134">
        <v>0.06</v>
      </c>
      <c r="E969" s="134">
        <v>0.01</v>
      </c>
      <c r="F969" s="134">
        <v>11.19</v>
      </c>
      <c r="G969" s="134">
        <v>46.28</v>
      </c>
    </row>
    <row r="970" spans="1:7">
      <c r="A970" s="133"/>
      <c r="B970" s="258" t="s">
        <v>22</v>
      </c>
      <c r="C970" s="256">
        <v>60</v>
      </c>
      <c r="D970" s="259">
        <v>4.74</v>
      </c>
      <c r="E970" s="260">
        <v>0.6</v>
      </c>
      <c r="F970" s="259">
        <v>28.98</v>
      </c>
      <c r="G970" s="256">
        <v>141</v>
      </c>
    </row>
    <row r="971" spans="1:7">
      <c r="A971" s="426" t="s">
        <v>223</v>
      </c>
      <c r="B971" s="426"/>
      <c r="C971" s="264">
        <f>SUM(C966:C970)</f>
        <v>640</v>
      </c>
      <c r="D971" s="286">
        <f>SUM(D966:D970)</f>
        <v>28.18</v>
      </c>
      <c r="E971" s="286">
        <f>SUM(E966:E970)</f>
        <v>27.470000000000002</v>
      </c>
      <c r="F971" s="286">
        <f>SUM(F966:F970)</f>
        <v>71.760000000000005</v>
      </c>
      <c r="G971" s="286">
        <f>SUM(G966:G970)</f>
        <v>651.99</v>
      </c>
    </row>
    <row r="972" spans="1:7">
      <c r="A972" s="262" t="s">
        <v>224</v>
      </c>
      <c r="B972" s="262"/>
      <c r="C972" s="262"/>
      <c r="D972" s="262"/>
      <c r="E972" s="262"/>
      <c r="F972" s="262"/>
      <c r="G972" s="262"/>
    </row>
    <row r="973" spans="1:7">
      <c r="A973" s="248">
        <v>376.02</v>
      </c>
      <c r="B973" s="249" t="s">
        <v>225</v>
      </c>
      <c r="C973" s="248">
        <v>200</v>
      </c>
      <c r="D973" s="252">
        <v>5.6</v>
      </c>
      <c r="E973" s="248">
        <v>4.8</v>
      </c>
      <c r="F973" s="252">
        <v>30</v>
      </c>
      <c r="G973" s="248">
        <v>186</v>
      </c>
    </row>
    <row r="974" spans="1:7">
      <c r="A974" s="426" t="s">
        <v>226</v>
      </c>
      <c r="B974" s="426"/>
      <c r="C974" s="264">
        <v>200</v>
      </c>
      <c r="D974" s="134">
        <v>5.8</v>
      </c>
      <c r="E974" s="134">
        <v>5</v>
      </c>
      <c r="F974" s="134">
        <v>9.6</v>
      </c>
      <c r="G974" s="133">
        <v>108</v>
      </c>
    </row>
    <row r="975" spans="1:7">
      <c r="A975" s="425" t="s">
        <v>227</v>
      </c>
      <c r="B975" s="425"/>
      <c r="C975" s="266">
        <f>C974+C971+C964+C956+C947</f>
        <v>2815</v>
      </c>
      <c r="D975" s="267">
        <f>D974+D971+D964+D956+D947</f>
        <v>108.67999999999999</v>
      </c>
      <c r="E975" s="267">
        <f>E974+E971+E964+E956+E947</f>
        <v>101.33000000000001</v>
      </c>
      <c r="F975" s="267">
        <f>F974+F971+F964+F956+F947</f>
        <v>358.98</v>
      </c>
      <c r="G975" s="267">
        <f>G974+G971+G964+G956+G947</f>
        <v>2846.6500000000005</v>
      </c>
    </row>
    <row r="976" spans="1:7">
      <c r="A976" s="239"/>
      <c r="B976" s="240"/>
      <c r="C976" s="240"/>
      <c r="D976" s="240"/>
      <c r="E976" s="240"/>
      <c r="F976" s="240"/>
      <c r="G976" s="240"/>
    </row>
    <row r="977" spans="1:7">
      <c r="A977" s="241"/>
      <c r="B977" s="241"/>
      <c r="C977" s="241"/>
      <c r="D977" s="241"/>
      <c r="E977" s="241"/>
      <c r="F977" s="241"/>
      <c r="G977" s="241"/>
    </row>
    <row r="978" spans="1:7">
      <c r="A978" s="242" t="s">
        <v>209</v>
      </c>
      <c r="B978" s="243" t="s">
        <v>241</v>
      </c>
      <c r="C978" s="243"/>
      <c r="D978" s="243"/>
      <c r="E978" s="406"/>
      <c r="F978" s="406"/>
      <c r="G978" s="406"/>
    </row>
    <row r="979" spans="1:7">
      <c r="A979" s="242" t="s">
        <v>211</v>
      </c>
      <c r="B979" s="427">
        <v>4</v>
      </c>
      <c r="C979" s="427"/>
      <c r="D979" s="427"/>
      <c r="E979" s="244"/>
      <c r="F979" s="240"/>
      <c r="G979" s="240"/>
    </row>
    <row r="980" spans="1:7" ht="15.6" customHeight="1">
      <c r="A980" s="428" t="s">
        <v>6</v>
      </c>
      <c r="B980" s="424" t="s">
        <v>7</v>
      </c>
      <c r="C980" s="424" t="s">
        <v>8</v>
      </c>
      <c r="D980" s="424" t="s">
        <v>10</v>
      </c>
      <c r="E980" s="424"/>
      <c r="F980" s="424"/>
      <c r="G980" s="424" t="s">
        <v>11</v>
      </c>
    </row>
    <row r="981" spans="1:7" ht="23.1" customHeight="1">
      <c r="A981" s="428"/>
      <c r="B981" s="424"/>
      <c r="C981" s="424"/>
      <c r="D981" s="245" t="s">
        <v>12</v>
      </c>
      <c r="E981" s="245" t="s">
        <v>13</v>
      </c>
      <c r="F981" s="245" t="s">
        <v>14</v>
      </c>
      <c r="G981" s="424"/>
    </row>
    <row r="982" spans="1:7">
      <c r="A982" s="246">
        <v>1</v>
      </c>
      <c r="B982" s="246">
        <v>2</v>
      </c>
      <c r="C982" s="246">
        <v>3</v>
      </c>
      <c r="D982" s="246">
        <v>4</v>
      </c>
      <c r="E982" s="246">
        <v>5</v>
      </c>
      <c r="F982" s="246">
        <v>6</v>
      </c>
      <c r="G982" s="246">
        <v>7</v>
      </c>
    </row>
    <row r="983" spans="1:7">
      <c r="A983" s="247" t="s">
        <v>212</v>
      </c>
      <c r="B983" s="247"/>
      <c r="C983" s="247"/>
      <c r="D983" s="247"/>
      <c r="E983" s="247"/>
      <c r="F983" s="247"/>
      <c r="G983" s="247"/>
    </row>
    <row r="984" spans="1:7">
      <c r="A984" s="21">
        <v>488</v>
      </c>
      <c r="B984" s="258" t="s">
        <v>50</v>
      </c>
      <c r="C984" s="256">
        <v>200</v>
      </c>
      <c r="D984" s="259">
        <v>24.72</v>
      </c>
      <c r="E984" s="259">
        <v>27.17</v>
      </c>
      <c r="F984" s="260">
        <v>4.4000000000000004</v>
      </c>
      <c r="G984" s="259">
        <v>363.13</v>
      </c>
    </row>
    <row r="985" spans="1:7">
      <c r="A985" s="21">
        <v>71</v>
      </c>
      <c r="B985" s="258" t="s">
        <v>52</v>
      </c>
      <c r="C985" s="256">
        <v>50</v>
      </c>
      <c r="D985" s="260">
        <v>1.55</v>
      </c>
      <c r="E985" s="260">
        <v>0.1</v>
      </c>
      <c r="F985" s="260">
        <v>3.25</v>
      </c>
      <c r="G985" s="256">
        <v>20</v>
      </c>
    </row>
    <row r="986" spans="1:7">
      <c r="A986" s="10" t="s">
        <v>53</v>
      </c>
      <c r="B986" s="12" t="s">
        <v>54</v>
      </c>
      <c r="C986" s="10">
        <v>200</v>
      </c>
      <c r="D986" s="11">
        <v>3.23</v>
      </c>
      <c r="E986" s="11">
        <v>2.5099999999999998</v>
      </c>
      <c r="F986" s="11">
        <v>20.67</v>
      </c>
      <c r="G986" s="11">
        <v>118.89</v>
      </c>
    </row>
    <row r="987" spans="1:7">
      <c r="A987" s="11"/>
      <c r="B987" s="258" t="s">
        <v>22</v>
      </c>
      <c r="C987" s="256">
        <v>60</v>
      </c>
      <c r="D987" s="259">
        <v>4.74</v>
      </c>
      <c r="E987" s="260">
        <v>0.6</v>
      </c>
      <c r="F987" s="259">
        <v>28.98</v>
      </c>
      <c r="G987" s="256">
        <v>141</v>
      </c>
    </row>
    <row r="988" spans="1:7">
      <c r="A988" s="21">
        <v>338</v>
      </c>
      <c r="B988" s="22" t="s">
        <v>230</v>
      </c>
      <c r="C988" s="21">
        <v>100</v>
      </c>
      <c r="D988" s="24">
        <v>0.4</v>
      </c>
      <c r="E988" s="24">
        <v>0.4</v>
      </c>
      <c r="F988" s="24">
        <v>9.8000000000000007</v>
      </c>
      <c r="G988" s="21">
        <v>47</v>
      </c>
    </row>
    <row r="989" spans="1:7">
      <c r="A989" s="425" t="s">
        <v>25</v>
      </c>
      <c r="B989" s="425"/>
      <c r="C989" s="246">
        <f>SUM(C984:C988)</f>
        <v>610</v>
      </c>
      <c r="D989" s="261">
        <f>SUM(D984:D988)</f>
        <v>34.64</v>
      </c>
      <c r="E989" s="261">
        <f>SUM(E984:E988)</f>
        <v>30.78</v>
      </c>
      <c r="F989" s="261">
        <f>SUM(F984:F988)</f>
        <v>67.099999999999994</v>
      </c>
      <c r="G989" s="261">
        <f>SUM(G984:G988)</f>
        <v>690.02</v>
      </c>
    </row>
    <row r="990" spans="1:7">
      <c r="A990" s="247" t="s">
        <v>214</v>
      </c>
      <c r="B990" s="247"/>
      <c r="C990" s="247"/>
      <c r="D990" s="247"/>
      <c r="E990" s="247"/>
      <c r="F990" s="247"/>
      <c r="G990" s="247"/>
    </row>
    <row r="991" spans="1:7">
      <c r="A991" s="94">
        <v>55</v>
      </c>
      <c r="B991" s="18" t="s">
        <v>150</v>
      </c>
      <c r="C991" s="133">
        <v>100</v>
      </c>
      <c r="D991" s="134">
        <v>1.26</v>
      </c>
      <c r="E991" s="134">
        <v>8.1</v>
      </c>
      <c r="F991" s="134">
        <v>6.25</v>
      </c>
      <c r="G991" s="134">
        <v>103.67</v>
      </c>
    </row>
    <row r="992" spans="1:7">
      <c r="A992" s="94">
        <v>103</v>
      </c>
      <c r="B992" s="18" t="s">
        <v>132</v>
      </c>
      <c r="C992" s="37">
        <v>250</v>
      </c>
      <c r="D992" s="38">
        <v>2.71</v>
      </c>
      <c r="E992" s="39">
        <v>6.39</v>
      </c>
      <c r="F992" s="38">
        <v>18.690000000000001</v>
      </c>
      <c r="G992" s="38">
        <v>143.46</v>
      </c>
    </row>
    <row r="993" spans="1:7">
      <c r="A993" s="94">
        <v>234</v>
      </c>
      <c r="B993" s="18" t="s">
        <v>208</v>
      </c>
      <c r="C993" s="37">
        <v>105</v>
      </c>
      <c r="D993" s="39">
        <v>16.239999999999998</v>
      </c>
      <c r="E993" s="38">
        <v>9.67</v>
      </c>
      <c r="F993" s="38">
        <v>13.46</v>
      </c>
      <c r="G993" s="38">
        <v>203.11</v>
      </c>
    </row>
    <row r="994" spans="1:7">
      <c r="A994" s="94">
        <v>147</v>
      </c>
      <c r="B994" s="18" t="s">
        <v>73</v>
      </c>
      <c r="C994" s="37">
        <v>180</v>
      </c>
      <c r="D994" s="38">
        <v>4.42</v>
      </c>
      <c r="E994" s="38">
        <v>6.1</v>
      </c>
      <c r="F994" s="38">
        <v>34.86</v>
      </c>
      <c r="G994" s="38">
        <v>211.68</v>
      </c>
    </row>
    <row r="995" spans="1:7">
      <c r="A995" s="94">
        <v>388</v>
      </c>
      <c r="B995" s="120" t="s">
        <v>168</v>
      </c>
      <c r="C995" s="94">
        <v>200</v>
      </c>
      <c r="D995" s="95">
        <v>0.53</v>
      </c>
      <c r="E995" s="95">
        <v>0.22</v>
      </c>
      <c r="F995" s="96">
        <v>18.600000000000001</v>
      </c>
      <c r="G995" s="95">
        <v>88.51</v>
      </c>
    </row>
    <row r="996" spans="1:7">
      <c r="A996" s="21"/>
      <c r="B996" s="258" t="s">
        <v>22</v>
      </c>
      <c r="C996" s="256">
        <v>60</v>
      </c>
      <c r="D996" s="259">
        <v>4.74</v>
      </c>
      <c r="E996" s="260">
        <v>0.6</v>
      </c>
      <c r="F996" s="259">
        <v>28.98</v>
      </c>
      <c r="G996" s="256">
        <v>141</v>
      </c>
    </row>
    <row r="997" spans="1:7">
      <c r="A997" s="21"/>
      <c r="B997" s="258" t="s">
        <v>127</v>
      </c>
      <c r="C997" s="256">
        <v>60</v>
      </c>
      <c r="D997" s="259">
        <v>3.96</v>
      </c>
      <c r="E997" s="259">
        <v>0.72</v>
      </c>
      <c r="F997" s="259">
        <v>23.79</v>
      </c>
      <c r="G997" s="260">
        <v>118.8</v>
      </c>
    </row>
    <row r="998" spans="1:7">
      <c r="A998" s="425" t="s">
        <v>128</v>
      </c>
      <c r="B998" s="425"/>
      <c r="C998" s="246">
        <f>SUM(C991:C997)</f>
        <v>955</v>
      </c>
      <c r="D998" s="272">
        <f>SUM(D991:D997)</f>
        <v>33.86</v>
      </c>
      <c r="E998" s="272">
        <f>SUM(E991:E997)</f>
        <v>31.799999999999997</v>
      </c>
      <c r="F998" s="272">
        <f>SUM(F991:F997)</f>
        <v>144.63000000000002</v>
      </c>
      <c r="G998" s="272">
        <f>SUM(G991:G997)</f>
        <v>1010.23</v>
      </c>
    </row>
    <row r="999" spans="1:7">
      <c r="A999" s="247" t="s">
        <v>215</v>
      </c>
      <c r="B999" s="247"/>
      <c r="C999" s="247"/>
      <c r="D999" s="247"/>
      <c r="E999" s="247"/>
      <c r="F999" s="247"/>
      <c r="G999" s="247"/>
    </row>
    <row r="1000" spans="1:7">
      <c r="A1000" s="21">
        <v>421</v>
      </c>
      <c r="B1000" s="22" t="s">
        <v>216</v>
      </c>
      <c r="C1000" s="21">
        <v>75</v>
      </c>
      <c r="D1000" s="23">
        <v>4.78</v>
      </c>
      <c r="E1000" s="23">
        <v>8.35</v>
      </c>
      <c r="F1000" s="23">
        <v>33.65</v>
      </c>
      <c r="G1000" s="24">
        <v>229.5</v>
      </c>
    </row>
    <row r="1001" spans="1:7">
      <c r="A1001" s="21">
        <v>376</v>
      </c>
      <c r="B1001" s="22" t="s">
        <v>32</v>
      </c>
      <c r="C1001" s="21">
        <v>200</v>
      </c>
      <c r="D1001" s="271"/>
      <c r="E1001" s="271"/>
      <c r="F1001" s="23">
        <v>11.09</v>
      </c>
      <c r="G1001" s="23">
        <v>44.34</v>
      </c>
    </row>
    <row r="1002" spans="1:7">
      <c r="A1002" s="21">
        <v>338</v>
      </c>
      <c r="B1002" s="22" t="s">
        <v>217</v>
      </c>
      <c r="C1002" s="21">
        <v>100</v>
      </c>
      <c r="D1002" s="24">
        <v>0.4</v>
      </c>
      <c r="E1002" s="24">
        <v>0.3</v>
      </c>
      <c r="F1002" s="24">
        <v>10.3</v>
      </c>
      <c r="G1002" s="21">
        <v>47</v>
      </c>
    </row>
    <row r="1003" spans="1:7">
      <c r="A1003" s="425" t="s">
        <v>218</v>
      </c>
      <c r="B1003" s="425"/>
      <c r="C1003" s="246">
        <v>375</v>
      </c>
      <c r="D1003" s="23">
        <v>5.18</v>
      </c>
      <c r="E1003" s="23">
        <v>8.65</v>
      </c>
      <c r="F1003" s="23">
        <v>55.04</v>
      </c>
      <c r="G1003" s="23">
        <v>320.83999999999997</v>
      </c>
    </row>
    <row r="1004" spans="1:7">
      <c r="A1004" s="262" t="s">
        <v>219</v>
      </c>
      <c r="B1004" s="262"/>
      <c r="C1004" s="262"/>
      <c r="D1004" s="262"/>
      <c r="E1004" s="262"/>
      <c r="F1004" s="262"/>
      <c r="G1004" s="262"/>
    </row>
    <row r="1005" spans="1:7">
      <c r="A1005" s="133">
        <v>99</v>
      </c>
      <c r="B1005" s="273" t="s">
        <v>245</v>
      </c>
      <c r="C1005" s="21">
        <v>100</v>
      </c>
      <c r="D1005" s="23">
        <v>1.84</v>
      </c>
      <c r="E1005" s="23">
        <v>8.26</v>
      </c>
      <c r="F1005" s="23">
        <v>12.82</v>
      </c>
      <c r="G1005" s="24">
        <v>133.30000000000001</v>
      </c>
    </row>
    <row r="1006" spans="1:7">
      <c r="A1006" s="274">
        <v>245.17</v>
      </c>
      <c r="B1006" s="25" t="s">
        <v>284</v>
      </c>
      <c r="C1006" s="275">
        <v>100</v>
      </c>
      <c r="D1006" s="276">
        <v>17.170000000000002</v>
      </c>
      <c r="E1006" s="276">
        <v>17.149999999999999</v>
      </c>
      <c r="F1006" s="276">
        <v>5.59</v>
      </c>
      <c r="G1006" s="276">
        <f>F1006*4+E1006*9+D1006*4</f>
        <v>245.39</v>
      </c>
    </row>
    <row r="1007" spans="1:7">
      <c r="A1007" s="133">
        <v>171</v>
      </c>
      <c r="B1007" s="18" t="s">
        <v>46</v>
      </c>
      <c r="C1007" s="37">
        <v>180</v>
      </c>
      <c r="D1007" s="38">
        <v>7.6</v>
      </c>
      <c r="E1007" s="38">
        <v>5.61</v>
      </c>
      <c r="F1007" s="38">
        <v>34.33</v>
      </c>
      <c r="G1007" s="38">
        <v>217.85</v>
      </c>
    </row>
    <row r="1008" spans="1:7">
      <c r="A1008" s="133">
        <v>378</v>
      </c>
      <c r="B1008" s="273" t="s">
        <v>222</v>
      </c>
      <c r="C1008" s="133">
        <v>200</v>
      </c>
      <c r="D1008" s="134">
        <v>1.61</v>
      </c>
      <c r="E1008" s="134">
        <v>1.39</v>
      </c>
      <c r="F1008" s="134">
        <v>13.76</v>
      </c>
      <c r="G1008" s="134">
        <v>74.34</v>
      </c>
    </row>
    <row r="1009" spans="1:7">
      <c r="A1009" s="133"/>
      <c r="B1009" s="258" t="s">
        <v>22</v>
      </c>
      <c r="C1009" s="256">
        <v>60</v>
      </c>
      <c r="D1009" s="259">
        <v>4.74</v>
      </c>
      <c r="E1009" s="260">
        <v>0.6</v>
      </c>
      <c r="F1009" s="259">
        <v>28.98</v>
      </c>
      <c r="G1009" s="256">
        <v>141</v>
      </c>
    </row>
    <row r="1010" spans="1:7">
      <c r="A1010" s="426" t="s">
        <v>223</v>
      </c>
      <c r="B1010" s="426"/>
      <c r="C1010" s="264">
        <f>SUM(C1005:C1009)</f>
        <v>640</v>
      </c>
      <c r="D1010" s="286">
        <f>SUM(D1005:D1009)</f>
        <v>32.96</v>
      </c>
      <c r="E1010" s="286">
        <f>SUM(E1005:E1009)</f>
        <v>33.01</v>
      </c>
      <c r="F1010" s="286">
        <f>SUM(F1005:F1009)</f>
        <v>95.48</v>
      </c>
      <c r="G1010" s="286">
        <f>SUM(G1005:G1009)</f>
        <v>811.88</v>
      </c>
    </row>
    <row r="1011" spans="1:7">
      <c r="A1011" s="262" t="s">
        <v>224</v>
      </c>
      <c r="B1011" s="262"/>
      <c r="C1011" s="262"/>
      <c r="D1011" s="262"/>
      <c r="E1011" s="262"/>
      <c r="F1011" s="262"/>
      <c r="G1011" s="262"/>
    </row>
    <row r="1012" spans="1:7">
      <c r="A1012" s="133">
        <v>376.03</v>
      </c>
      <c r="B1012" s="273" t="s">
        <v>233</v>
      </c>
      <c r="C1012" s="133">
        <v>200</v>
      </c>
      <c r="D1012" s="144">
        <v>5.8</v>
      </c>
      <c r="E1012" s="133">
        <v>5</v>
      </c>
      <c r="F1012" s="133">
        <v>8</v>
      </c>
      <c r="G1012" s="133">
        <v>106</v>
      </c>
    </row>
    <row r="1013" spans="1:7">
      <c r="A1013" s="426" t="s">
        <v>226</v>
      </c>
      <c r="B1013" s="426"/>
      <c r="C1013" s="264">
        <v>200</v>
      </c>
      <c r="D1013" s="134">
        <v>5.8</v>
      </c>
      <c r="E1013" s="134">
        <v>5</v>
      </c>
      <c r="F1013" s="134">
        <v>8</v>
      </c>
      <c r="G1013" s="133">
        <v>106</v>
      </c>
    </row>
    <row r="1014" spans="1:7">
      <c r="A1014" s="425" t="s">
        <v>227</v>
      </c>
      <c r="B1014" s="425"/>
      <c r="C1014" s="266">
        <f>C1013+C1010+C1003+C998+C989</f>
        <v>2780</v>
      </c>
      <c r="D1014" s="267">
        <f>D1013+D1010+D1003+D998+D989</f>
        <v>112.44</v>
      </c>
      <c r="E1014" s="267">
        <f>E1013+E1010+E1003+E998+E989</f>
        <v>109.24</v>
      </c>
      <c r="F1014" s="267">
        <f>F1013+F1010+F1003+F998+F989</f>
        <v>370.25</v>
      </c>
      <c r="G1014" s="267">
        <f>G1013+G1010+G1003+G998+G989</f>
        <v>2938.97</v>
      </c>
    </row>
    <row r="1015" spans="1:7">
      <c r="A1015" s="239"/>
      <c r="B1015" s="240"/>
      <c r="C1015" s="240"/>
      <c r="D1015" s="240"/>
      <c r="E1015" s="240"/>
      <c r="F1015" s="240"/>
      <c r="G1015" s="240"/>
    </row>
    <row r="1016" spans="1:7">
      <c r="A1016" s="241"/>
      <c r="B1016" s="241"/>
      <c r="C1016" s="241"/>
      <c r="D1016" s="241"/>
      <c r="E1016" s="241"/>
      <c r="F1016" s="241"/>
      <c r="G1016" s="241"/>
    </row>
    <row r="1017" spans="1:7">
      <c r="A1017" s="242" t="s">
        <v>209</v>
      </c>
      <c r="B1017" s="243" t="s">
        <v>244</v>
      </c>
      <c r="C1017" s="243"/>
      <c r="D1017" s="243"/>
      <c r="E1017" s="406"/>
      <c r="F1017" s="406"/>
      <c r="G1017" s="406"/>
    </row>
    <row r="1018" spans="1:7">
      <c r="A1018" s="242" t="s">
        <v>211</v>
      </c>
      <c r="B1018" s="427">
        <v>4</v>
      </c>
      <c r="C1018" s="427"/>
      <c r="D1018" s="427"/>
      <c r="E1018" s="244"/>
      <c r="F1018" s="240"/>
      <c r="G1018" s="240"/>
    </row>
    <row r="1019" spans="1:7" ht="15.6" customHeight="1">
      <c r="A1019" s="428" t="s">
        <v>6</v>
      </c>
      <c r="B1019" s="424" t="s">
        <v>7</v>
      </c>
      <c r="C1019" s="424" t="s">
        <v>8</v>
      </c>
      <c r="D1019" s="424" t="s">
        <v>10</v>
      </c>
      <c r="E1019" s="424"/>
      <c r="F1019" s="424"/>
      <c r="G1019" s="424" t="s">
        <v>11</v>
      </c>
    </row>
    <row r="1020" spans="1:7" ht="22.35" customHeight="1">
      <c r="A1020" s="428"/>
      <c r="B1020" s="424"/>
      <c r="C1020" s="424"/>
      <c r="D1020" s="245" t="s">
        <v>12</v>
      </c>
      <c r="E1020" s="245" t="s">
        <v>13</v>
      </c>
      <c r="F1020" s="245" t="s">
        <v>14</v>
      </c>
      <c r="G1020" s="424"/>
    </row>
    <row r="1021" spans="1:7">
      <c r="A1021" s="246">
        <v>1</v>
      </c>
      <c r="B1021" s="246">
        <v>2</v>
      </c>
      <c r="C1021" s="246">
        <v>3</v>
      </c>
      <c r="D1021" s="246">
        <v>4</v>
      </c>
      <c r="E1021" s="246">
        <v>5</v>
      </c>
      <c r="F1021" s="246">
        <v>6</v>
      </c>
      <c r="G1021" s="246">
        <v>7</v>
      </c>
    </row>
    <row r="1022" spans="1:7">
      <c r="A1022" s="247" t="s">
        <v>212</v>
      </c>
      <c r="B1022" s="247"/>
      <c r="C1022" s="247"/>
      <c r="D1022" s="247"/>
      <c r="E1022" s="247"/>
      <c r="F1022" s="247"/>
      <c r="G1022" s="247"/>
    </row>
    <row r="1023" spans="1:7">
      <c r="A1023" s="21">
        <v>15</v>
      </c>
      <c r="B1023" s="22" t="s">
        <v>36</v>
      </c>
      <c r="C1023" s="21">
        <v>15</v>
      </c>
      <c r="D1023" s="24">
        <v>3.9</v>
      </c>
      <c r="E1023" s="23">
        <v>3.92</v>
      </c>
      <c r="F1023" s="271"/>
      <c r="G1023" s="24">
        <v>51.6</v>
      </c>
    </row>
    <row r="1024" spans="1:7">
      <c r="A1024" s="21">
        <v>16</v>
      </c>
      <c r="B1024" s="22" t="s">
        <v>75</v>
      </c>
      <c r="C1024" s="21">
        <v>15</v>
      </c>
      <c r="D1024" s="23">
        <v>1.94</v>
      </c>
      <c r="E1024" s="23">
        <v>3.27</v>
      </c>
      <c r="F1024" s="23">
        <v>0.28999999999999998</v>
      </c>
      <c r="G1024" s="24">
        <v>38.4</v>
      </c>
    </row>
    <row r="1025" spans="1:7" ht="31.2">
      <c r="A1025" s="21">
        <v>173.01</v>
      </c>
      <c r="B1025" s="22" t="s">
        <v>95</v>
      </c>
      <c r="C1025" s="256">
        <v>250</v>
      </c>
      <c r="D1025" s="260">
        <v>8.6999999999999993</v>
      </c>
      <c r="E1025" s="259">
        <v>8.7799999999999994</v>
      </c>
      <c r="F1025" s="259">
        <v>43.35</v>
      </c>
      <c r="G1025" s="259">
        <v>290.07</v>
      </c>
    </row>
    <row r="1026" spans="1:7">
      <c r="A1026" s="21">
        <v>378</v>
      </c>
      <c r="B1026" s="22" t="s">
        <v>222</v>
      </c>
      <c r="C1026" s="21">
        <v>200</v>
      </c>
      <c r="D1026" s="23">
        <v>1.61</v>
      </c>
      <c r="E1026" s="23">
        <v>1.39</v>
      </c>
      <c r="F1026" s="23">
        <v>13.76</v>
      </c>
      <c r="G1026" s="23">
        <v>74.34</v>
      </c>
    </row>
    <row r="1027" spans="1:7">
      <c r="A1027" s="21"/>
      <c r="B1027" s="22" t="s">
        <v>22</v>
      </c>
      <c r="C1027" s="21">
        <v>60</v>
      </c>
      <c r="D1027" s="23">
        <v>4.74</v>
      </c>
      <c r="E1027" s="24">
        <v>0.6</v>
      </c>
      <c r="F1027" s="23">
        <v>28.98</v>
      </c>
      <c r="G1027" s="21">
        <v>141</v>
      </c>
    </row>
    <row r="1028" spans="1:7">
      <c r="A1028" s="21">
        <v>338</v>
      </c>
      <c r="B1028" s="22" t="s">
        <v>217</v>
      </c>
      <c r="C1028" s="21">
        <v>100</v>
      </c>
      <c r="D1028" s="24">
        <v>0.4</v>
      </c>
      <c r="E1028" s="24">
        <v>0.3</v>
      </c>
      <c r="F1028" s="24">
        <v>10.3</v>
      </c>
      <c r="G1028" s="21">
        <v>47</v>
      </c>
    </row>
    <row r="1029" spans="1:7">
      <c r="A1029" s="425" t="s">
        <v>25</v>
      </c>
      <c r="B1029" s="425"/>
      <c r="C1029" s="246">
        <f>SUM(C1023:C1028)</f>
        <v>640</v>
      </c>
      <c r="D1029" s="272">
        <f>SUM(D1023:D1028)</f>
        <v>21.29</v>
      </c>
      <c r="E1029" s="272">
        <f>SUM(E1023:E1028)</f>
        <v>18.260000000000002</v>
      </c>
      <c r="F1029" s="272">
        <f>SUM(F1023:F1028)</f>
        <v>96.679999999999993</v>
      </c>
      <c r="G1029" s="272">
        <f>SUM(G1023:G1028)</f>
        <v>642.41</v>
      </c>
    </row>
    <row r="1030" spans="1:7">
      <c r="A1030" s="247" t="s">
        <v>214</v>
      </c>
      <c r="B1030" s="247"/>
      <c r="C1030" s="247"/>
      <c r="D1030" s="247"/>
      <c r="E1030" s="247"/>
      <c r="F1030" s="247"/>
      <c r="G1030" s="247"/>
    </row>
    <row r="1031" spans="1:7">
      <c r="A1031" s="94" t="s">
        <v>129</v>
      </c>
      <c r="B1031" s="120" t="s">
        <v>130</v>
      </c>
      <c r="C1031" s="37">
        <v>100</v>
      </c>
      <c r="D1031" s="38">
        <v>1.54</v>
      </c>
      <c r="E1031" s="39">
        <v>7.16</v>
      </c>
      <c r="F1031" s="38">
        <v>4.3099999999999996</v>
      </c>
      <c r="G1031" s="38">
        <v>88.13</v>
      </c>
    </row>
    <row r="1032" spans="1:7">
      <c r="A1032" s="21">
        <v>96</v>
      </c>
      <c r="B1032" s="22" t="s">
        <v>164</v>
      </c>
      <c r="C1032" s="256">
        <v>255</v>
      </c>
      <c r="D1032" s="260">
        <v>2.4</v>
      </c>
      <c r="E1032" s="259">
        <v>3.13</v>
      </c>
      <c r="F1032" s="259">
        <v>16.850000000000001</v>
      </c>
      <c r="G1032" s="259">
        <v>105.92</v>
      </c>
    </row>
    <row r="1033" spans="1:7">
      <c r="A1033" s="21">
        <v>268.58999999999997</v>
      </c>
      <c r="B1033" s="22" t="s">
        <v>272</v>
      </c>
      <c r="C1033" s="256">
        <v>100</v>
      </c>
      <c r="D1033" s="259">
        <v>13.89</v>
      </c>
      <c r="E1033" s="259">
        <v>15.06</v>
      </c>
      <c r="F1033" s="259">
        <v>11.97</v>
      </c>
      <c r="G1033" s="259">
        <v>239.31</v>
      </c>
    </row>
    <row r="1034" spans="1:7">
      <c r="A1034" s="21">
        <v>142</v>
      </c>
      <c r="B1034" s="22" t="s">
        <v>221</v>
      </c>
      <c r="C1034" s="256">
        <v>180</v>
      </c>
      <c r="D1034" s="259">
        <v>3.68</v>
      </c>
      <c r="E1034" s="259">
        <v>6.46</v>
      </c>
      <c r="F1034" s="259">
        <v>21.53</v>
      </c>
      <c r="G1034" s="259">
        <v>160.78</v>
      </c>
    </row>
    <row r="1035" spans="1:7">
      <c r="A1035" s="21">
        <v>342.01</v>
      </c>
      <c r="B1035" s="22" t="s">
        <v>126</v>
      </c>
      <c r="C1035" s="21">
        <v>200</v>
      </c>
      <c r="D1035" s="23">
        <v>0.16</v>
      </c>
      <c r="E1035" s="23">
        <v>0.16</v>
      </c>
      <c r="F1035" s="24">
        <v>14.9</v>
      </c>
      <c r="G1035" s="23">
        <v>62.69</v>
      </c>
    </row>
    <row r="1036" spans="1:7">
      <c r="A1036" s="21"/>
      <c r="B1036" s="258" t="s">
        <v>22</v>
      </c>
      <c r="C1036" s="256">
        <v>60</v>
      </c>
      <c r="D1036" s="259">
        <v>4.74</v>
      </c>
      <c r="E1036" s="260">
        <v>0.6</v>
      </c>
      <c r="F1036" s="259">
        <v>28.98</v>
      </c>
      <c r="G1036" s="256">
        <v>141</v>
      </c>
    </row>
    <row r="1037" spans="1:7">
      <c r="A1037" s="21"/>
      <c r="B1037" s="258" t="s">
        <v>127</v>
      </c>
      <c r="C1037" s="256">
        <v>60</v>
      </c>
      <c r="D1037" s="259">
        <v>3.96</v>
      </c>
      <c r="E1037" s="259">
        <v>0.72</v>
      </c>
      <c r="F1037" s="259">
        <v>23.79</v>
      </c>
      <c r="G1037" s="260">
        <v>118.8</v>
      </c>
    </row>
    <row r="1038" spans="1:7">
      <c r="A1038" s="425" t="s">
        <v>128</v>
      </c>
      <c r="B1038" s="425"/>
      <c r="C1038" s="246">
        <f>SUM(C1031:C1037)</f>
        <v>955</v>
      </c>
      <c r="D1038" s="272">
        <f>SUM(D1031:D1037)</f>
        <v>30.370000000000005</v>
      </c>
      <c r="E1038" s="272">
        <f>SUM(E1031:E1037)</f>
        <v>33.29</v>
      </c>
      <c r="F1038" s="272">
        <f>SUM(F1031:F1037)</f>
        <v>122.33000000000001</v>
      </c>
      <c r="G1038" s="272">
        <f>SUM(G1031:G1037)</f>
        <v>916.62999999999988</v>
      </c>
    </row>
    <row r="1039" spans="1:7">
      <c r="A1039" s="247" t="s">
        <v>215</v>
      </c>
      <c r="B1039" s="247"/>
      <c r="C1039" s="247"/>
      <c r="D1039" s="247"/>
      <c r="E1039" s="247"/>
      <c r="F1039" s="247"/>
      <c r="G1039" s="247"/>
    </row>
    <row r="1040" spans="1:7">
      <c r="A1040" s="21">
        <v>406</v>
      </c>
      <c r="B1040" s="22" t="s">
        <v>246</v>
      </c>
      <c r="C1040" s="21">
        <v>75</v>
      </c>
      <c r="D1040" s="23">
        <v>11.93</v>
      </c>
      <c r="E1040" s="23">
        <v>8.75</v>
      </c>
      <c r="F1040" s="23">
        <v>29.52</v>
      </c>
      <c r="G1040" s="23">
        <v>244.35</v>
      </c>
    </row>
    <row r="1041" spans="1:7">
      <c r="A1041" s="21">
        <v>376.01</v>
      </c>
      <c r="B1041" s="22" t="s">
        <v>232</v>
      </c>
      <c r="C1041" s="21">
        <v>200</v>
      </c>
      <c r="D1041" s="24">
        <v>0.2</v>
      </c>
      <c r="E1041" s="23">
        <v>0.02</v>
      </c>
      <c r="F1041" s="23">
        <v>11.05</v>
      </c>
      <c r="G1041" s="23">
        <v>45.41</v>
      </c>
    </row>
    <row r="1042" spans="1:7">
      <c r="A1042" s="21">
        <v>338</v>
      </c>
      <c r="B1042" s="22" t="s">
        <v>230</v>
      </c>
      <c r="C1042" s="21">
        <v>100</v>
      </c>
      <c r="D1042" s="24">
        <v>0.4</v>
      </c>
      <c r="E1042" s="24">
        <v>0.4</v>
      </c>
      <c r="F1042" s="24">
        <v>9.8000000000000007</v>
      </c>
      <c r="G1042" s="21">
        <v>47</v>
      </c>
    </row>
    <row r="1043" spans="1:7">
      <c r="A1043" s="425" t="s">
        <v>218</v>
      </c>
      <c r="B1043" s="425"/>
      <c r="C1043" s="246">
        <v>375</v>
      </c>
      <c r="D1043" s="23">
        <v>12.53</v>
      </c>
      <c r="E1043" s="23">
        <v>9.17</v>
      </c>
      <c r="F1043" s="23">
        <v>50.37</v>
      </c>
      <c r="G1043" s="23">
        <v>336.76</v>
      </c>
    </row>
    <row r="1044" spans="1:7">
      <c r="A1044" s="262" t="s">
        <v>219</v>
      </c>
      <c r="B1044" s="262"/>
      <c r="C1044" s="262"/>
      <c r="D1044" s="262"/>
      <c r="E1044" s="262"/>
      <c r="F1044" s="262"/>
      <c r="G1044" s="262"/>
    </row>
    <row r="1045" spans="1:7">
      <c r="A1045" s="94">
        <v>67</v>
      </c>
      <c r="B1045" s="120" t="s">
        <v>170</v>
      </c>
      <c r="C1045" s="37">
        <v>100</v>
      </c>
      <c r="D1045" s="38">
        <v>1.75</v>
      </c>
      <c r="E1045" s="38">
        <v>7.21</v>
      </c>
      <c r="F1045" s="38">
        <v>9.36</v>
      </c>
      <c r="G1045" s="38">
        <v>110.05</v>
      </c>
    </row>
    <row r="1046" spans="1:7">
      <c r="A1046" s="133">
        <v>211</v>
      </c>
      <c r="B1046" s="22" t="s">
        <v>235</v>
      </c>
      <c r="C1046" s="21">
        <v>250</v>
      </c>
      <c r="D1046" s="23">
        <v>23.01</v>
      </c>
      <c r="E1046" s="23">
        <v>20.350000000000001</v>
      </c>
      <c r="F1046" s="23">
        <v>4.78</v>
      </c>
      <c r="G1046" s="23">
        <v>295.83</v>
      </c>
    </row>
    <row r="1047" spans="1:7">
      <c r="A1047" s="133">
        <v>377</v>
      </c>
      <c r="B1047" s="273" t="s">
        <v>21</v>
      </c>
      <c r="C1047" s="133">
        <v>200</v>
      </c>
      <c r="D1047" s="134">
        <v>0.06</v>
      </c>
      <c r="E1047" s="134">
        <v>0.01</v>
      </c>
      <c r="F1047" s="134">
        <v>11.19</v>
      </c>
      <c r="G1047" s="134">
        <v>46.28</v>
      </c>
    </row>
    <row r="1048" spans="1:7">
      <c r="A1048" s="133"/>
      <c r="B1048" s="258" t="s">
        <v>22</v>
      </c>
      <c r="C1048" s="256">
        <v>60</v>
      </c>
      <c r="D1048" s="259">
        <v>4.74</v>
      </c>
      <c r="E1048" s="260">
        <v>0.6</v>
      </c>
      <c r="F1048" s="259">
        <v>28.98</v>
      </c>
      <c r="G1048" s="256">
        <v>141</v>
      </c>
    </row>
    <row r="1049" spans="1:7">
      <c r="A1049" s="426" t="s">
        <v>223</v>
      </c>
      <c r="B1049" s="426"/>
      <c r="C1049" s="264">
        <f>SUM(C1045:C1048)</f>
        <v>610</v>
      </c>
      <c r="D1049" s="265">
        <f>SUM(D1045:D1048)</f>
        <v>29.560000000000002</v>
      </c>
      <c r="E1049" s="265">
        <f>SUM(E1045:E1048)</f>
        <v>28.170000000000005</v>
      </c>
      <c r="F1049" s="265">
        <f>SUM(F1045:F1048)</f>
        <v>54.31</v>
      </c>
      <c r="G1049" s="265">
        <f>SUM(G1045:G1048)</f>
        <v>593.16</v>
      </c>
    </row>
    <row r="1050" spans="1:7">
      <c r="A1050" s="262" t="s">
        <v>224</v>
      </c>
      <c r="B1050" s="262"/>
      <c r="C1050" s="262"/>
      <c r="D1050" s="262"/>
      <c r="E1050" s="262"/>
      <c r="F1050" s="262"/>
      <c r="G1050" s="262"/>
    </row>
    <row r="1051" spans="1:7">
      <c r="A1051" s="133">
        <v>376.02</v>
      </c>
      <c r="B1051" s="273" t="s">
        <v>236</v>
      </c>
      <c r="C1051" s="133">
        <v>200</v>
      </c>
      <c r="D1051" s="144">
        <v>5.8</v>
      </c>
      <c r="E1051" s="133">
        <v>5</v>
      </c>
      <c r="F1051" s="144">
        <v>9.6</v>
      </c>
      <c r="G1051" s="133">
        <v>108</v>
      </c>
    </row>
    <row r="1052" spans="1:7">
      <c r="A1052" s="426" t="s">
        <v>226</v>
      </c>
      <c r="B1052" s="426"/>
      <c r="C1052" s="264">
        <v>200</v>
      </c>
      <c r="D1052" s="134">
        <v>5.8</v>
      </c>
      <c r="E1052" s="134">
        <v>5</v>
      </c>
      <c r="F1052" s="134">
        <v>9.6</v>
      </c>
      <c r="G1052" s="133">
        <v>108</v>
      </c>
    </row>
    <row r="1053" spans="1:7">
      <c r="A1053" s="425" t="s">
        <v>227</v>
      </c>
      <c r="B1053" s="425"/>
      <c r="C1053" s="266">
        <f>C1052+C1049+C1043+C1038+C1029</f>
        <v>2780</v>
      </c>
      <c r="D1053" s="267">
        <f>D1052+D1049+D1043+D1038+D1029</f>
        <v>99.550000000000011</v>
      </c>
      <c r="E1053" s="267">
        <f>E1052+E1049+E1043+E1038+E1029</f>
        <v>93.89</v>
      </c>
      <c r="F1053" s="267">
        <f>F1052+F1049+F1043+F1038+F1029</f>
        <v>333.29</v>
      </c>
      <c r="G1053" s="267">
        <f>G1052+G1049+G1043+G1038+G1029</f>
        <v>2596.96</v>
      </c>
    </row>
    <row r="1054" spans="1:7">
      <c r="A1054" s="239"/>
      <c r="B1054" s="240"/>
      <c r="C1054" s="240"/>
      <c r="D1054" s="240"/>
      <c r="E1054" s="240"/>
      <c r="F1054" s="240"/>
      <c r="G1054" s="240"/>
    </row>
    <row r="1055" spans="1:7">
      <c r="A1055" s="242" t="s">
        <v>209</v>
      </c>
      <c r="B1055" s="243" t="s">
        <v>248</v>
      </c>
      <c r="C1055" s="243"/>
      <c r="D1055" s="243"/>
      <c r="E1055" s="406"/>
      <c r="F1055" s="406"/>
      <c r="G1055" s="406"/>
    </row>
    <row r="1056" spans="1:7">
      <c r="A1056" s="242" t="s">
        <v>211</v>
      </c>
      <c r="B1056" s="427">
        <v>4</v>
      </c>
      <c r="C1056" s="427"/>
      <c r="D1056" s="427"/>
      <c r="E1056" s="244"/>
      <c r="F1056" s="240"/>
      <c r="G1056" s="240"/>
    </row>
    <row r="1057" spans="1:7" ht="15.6" customHeight="1">
      <c r="A1057" s="428" t="s">
        <v>6</v>
      </c>
      <c r="B1057" s="424" t="s">
        <v>7</v>
      </c>
      <c r="C1057" s="424" t="s">
        <v>8</v>
      </c>
      <c r="D1057" s="424" t="s">
        <v>10</v>
      </c>
      <c r="E1057" s="424"/>
      <c r="F1057" s="424"/>
      <c r="G1057" s="424" t="s">
        <v>11</v>
      </c>
    </row>
    <row r="1058" spans="1:7">
      <c r="A1058" s="428"/>
      <c r="B1058" s="424"/>
      <c r="C1058" s="424"/>
      <c r="D1058" s="245" t="s">
        <v>12</v>
      </c>
      <c r="E1058" s="245" t="s">
        <v>13</v>
      </c>
      <c r="F1058" s="245" t="s">
        <v>14</v>
      </c>
      <c r="G1058" s="424"/>
    </row>
    <row r="1059" spans="1:7">
      <c r="A1059" s="246">
        <v>1</v>
      </c>
      <c r="B1059" s="246">
        <v>2</v>
      </c>
      <c r="C1059" s="246">
        <v>3</v>
      </c>
      <c r="D1059" s="246">
        <v>4</v>
      </c>
      <c r="E1059" s="246">
        <v>5</v>
      </c>
      <c r="F1059" s="246">
        <v>6</v>
      </c>
      <c r="G1059" s="246">
        <v>7</v>
      </c>
    </row>
    <row r="1060" spans="1:7">
      <c r="A1060" s="247" t="s">
        <v>212</v>
      </c>
      <c r="B1060" s="247"/>
      <c r="C1060" s="247"/>
      <c r="D1060" s="247"/>
      <c r="E1060" s="247"/>
      <c r="F1060" s="247"/>
      <c r="G1060" s="247"/>
    </row>
    <row r="1061" spans="1:7">
      <c r="A1061" s="21">
        <v>14</v>
      </c>
      <c r="B1061" s="22" t="s">
        <v>28</v>
      </c>
      <c r="C1061" s="21">
        <v>10</v>
      </c>
      <c r="D1061" s="23">
        <v>0.08</v>
      </c>
      <c r="E1061" s="23">
        <v>7.25</v>
      </c>
      <c r="F1061" s="23">
        <v>0.13</v>
      </c>
      <c r="G1061" s="23">
        <v>66.09</v>
      </c>
    </row>
    <row r="1062" spans="1:7">
      <c r="A1062" s="21">
        <v>209</v>
      </c>
      <c r="B1062" s="22" t="s">
        <v>249</v>
      </c>
      <c r="C1062" s="21">
        <v>40</v>
      </c>
      <c r="D1062" s="23">
        <v>5.08</v>
      </c>
      <c r="E1062" s="24">
        <v>4.5999999999999996</v>
      </c>
      <c r="F1062" s="23">
        <v>0.28000000000000003</v>
      </c>
      <c r="G1062" s="24">
        <v>62.8</v>
      </c>
    </row>
    <row r="1063" spans="1:7">
      <c r="A1063" s="21">
        <v>173.02</v>
      </c>
      <c r="B1063" s="22" t="s">
        <v>273</v>
      </c>
      <c r="C1063" s="256">
        <v>250</v>
      </c>
      <c r="D1063" s="259">
        <v>10.02</v>
      </c>
      <c r="E1063" s="259">
        <v>9.3800000000000008</v>
      </c>
      <c r="F1063" s="259">
        <v>42.55</v>
      </c>
      <c r="G1063" s="259">
        <v>295.23</v>
      </c>
    </row>
    <row r="1064" spans="1:7">
      <c r="A1064" s="21">
        <v>382</v>
      </c>
      <c r="B1064" s="22" t="s">
        <v>40</v>
      </c>
      <c r="C1064" s="21">
        <v>200</v>
      </c>
      <c r="D1064" s="23">
        <v>3.99</v>
      </c>
      <c r="E1064" s="23">
        <v>3.17</v>
      </c>
      <c r="F1064" s="23">
        <v>16.34</v>
      </c>
      <c r="G1064" s="23">
        <v>111.18</v>
      </c>
    </row>
    <row r="1065" spans="1:7">
      <c r="A1065" s="21"/>
      <c r="B1065" s="22" t="s">
        <v>22</v>
      </c>
      <c r="C1065" s="21">
        <v>60</v>
      </c>
      <c r="D1065" s="23">
        <v>4.74</v>
      </c>
      <c r="E1065" s="24">
        <v>0.6</v>
      </c>
      <c r="F1065" s="23">
        <v>28.98</v>
      </c>
      <c r="G1065" s="21">
        <v>141</v>
      </c>
    </row>
    <row r="1066" spans="1:7">
      <c r="A1066" s="21">
        <v>338</v>
      </c>
      <c r="B1066" s="22" t="s">
        <v>230</v>
      </c>
      <c r="C1066" s="21">
        <v>100</v>
      </c>
      <c r="D1066" s="24">
        <v>0.4</v>
      </c>
      <c r="E1066" s="24">
        <v>0.4</v>
      </c>
      <c r="F1066" s="24">
        <v>9.8000000000000007</v>
      </c>
      <c r="G1066" s="21">
        <v>47</v>
      </c>
    </row>
    <row r="1067" spans="1:7">
      <c r="A1067" s="425" t="s">
        <v>25</v>
      </c>
      <c r="B1067" s="425"/>
      <c r="C1067" s="246">
        <f>SUM(C1061:C1066)</f>
        <v>660</v>
      </c>
      <c r="D1067" s="261">
        <f>SUM(D1061:D1066)</f>
        <v>24.310000000000002</v>
      </c>
      <c r="E1067" s="261">
        <f>SUM(E1061:E1066)</f>
        <v>25.4</v>
      </c>
      <c r="F1067" s="261">
        <f>SUM(F1061:F1066)</f>
        <v>98.08</v>
      </c>
      <c r="G1067" s="261">
        <f>SUM(G1061:G1066)</f>
        <v>723.3</v>
      </c>
    </row>
    <row r="1068" spans="1:7">
      <c r="A1068" s="247" t="s">
        <v>214</v>
      </c>
      <c r="B1068" s="247"/>
      <c r="C1068" s="247"/>
      <c r="D1068" s="247"/>
      <c r="E1068" s="247"/>
      <c r="F1068" s="247"/>
      <c r="G1068" s="247"/>
    </row>
    <row r="1069" spans="1:7">
      <c r="A1069" s="21">
        <v>55</v>
      </c>
      <c r="B1069" s="22" t="s">
        <v>150</v>
      </c>
      <c r="C1069" s="21">
        <v>60</v>
      </c>
      <c r="D1069" s="23">
        <v>0.75</v>
      </c>
      <c r="E1069" s="23">
        <v>5.0599999999999996</v>
      </c>
      <c r="F1069" s="23">
        <v>3.72</v>
      </c>
      <c r="G1069" s="23">
        <v>63.85</v>
      </c>
    </row>
    <row r="1070" spans="1:7" ht="31.2">
      <c r="A1070" s="21">
        <v>88</v>
      </c>
      <c r="B1070" s="22" t="s">
        <v>161</v>
      </c>
      <c r="C1070" s="256">
        <v>255</v>
      </c>
      <c r="D1070" s="259">
        <v>2.42</v>
      </c>
      <c r="E1070" s="259">
        <v>4.0599999999999996</v>
      </c>
      <c r="F1070" s="259">
        <v>11.49</v>
      </c>
      <c r="G1070" s="259">
        <v>92.87</v>
      </c>
    </row>
    <row r="1071" spans="1:7">
      <c r="A1071" s="10">
        <v>356</v>
      </c>
      <c r="B1071" s="12" t="s">
        <v>59</v>
      </c>
      <c r="C1071" s="10">
        <v>100</v>
      </c>
      <c r="D1071" s="11">
        <v>19.2</v>
      </c>
      <c r="E1071" s="13">
        <v>16.55</v>
      </c>
      <c r="F1071" s="11">
        <v>0.27</v>
      </c>
      <c r="G1071" s="13">
        <v>271.67</v>
      </c>
    </row>
    <row r="1072" spans="1:7">
      <c r="A1072" s="10" t="s">
        <v>60</v>
      </c>
      <c r="B1072" s="12" t="s">
        <v>61</v>
      </c>
      <c r="C1072" s="10">
        <v>180</v>
      </c>
      <c r="D1072" s="11">
        <v>4.16</v>
      </c>
      <c r="E1072" s="11">
        <v>4.1399999999999997</v>
      </c>
      <c r="F1072" s="11">
        <v>37.93</v>
      </c>
      <c r="G1072" s="11">
        <v>205.87</v>
      </c>
    </row>
    <row r="1073" spans="1:7">
      <c r="A1073" s="21">
        <v>349</v>
      </c>
      <c r="B1073" s="22" t="s">
        <v>136</v>
      </c>
      <c r="C1073" s="21">
        <v>200</v>
      </c>
      <c r="D1073" s="23">
        <v>0.59</v>
      </c>
      <c r="E1073" s="23">
        <v>0.05</v>
      </c>
      <c r="F1073" s="23">
        <v>18.579999999999998</v>
      </c>
      <c r="G1073" s="23">
        <v>77.94</v>
      </c>
    </row>
    <row r="1074" spans="1:7">
      <c r="A1074" s="21"/>
      <c r="B1074" s="258" t="s">
        <v>22</v>
      </c>
      <c r="C1074" s="256">
        <v>60</v>
      </c>
      <c r="D1074" s="259">
        <v>4.74</v>
      </c>
      <c r="E1074" s="260">
        <v>0.6</v>
      </c>
      <c r="F1074" s="259">
        <v>28.98</v>
      </c>
      <c r="G1074" s="256">
        <v>141</v>
      </c>
    </row>
    <row r="1075" spans="1:7">
      <c r="A1075" s="21"/>
      <c r="B1075" s="258" t="s">
        <v>127</v>
      </c>
      <c r="C1075" s="256">
        <v>60</v>
      </c>
      <c r="D1075" s="259">
        <v>3.96</v>
      </c>
      <c r="E1075" s="259">
        <v>0.72</v>
      </c>
      <c r="F1075" s="259">
        <v>23.79</v>
      </c>
      <c r="G1075" s="260">
        <v>118.8</v>
      </c>
    </row>
    <row r="1076" spans="1:7">
      <c r="A1076" s="425" t="s">
        <v>128</v>
      </c>
      <c r="B1076" s="425"/>
      <c r="C1076" s="246">
        <f>SUM(C1069:C1075)</f>
        <v>915</v>
      </c>
      <c r="D1076" s="261">
        <f>SUM(D1069:D1075)</f>
        <v>35.82</v>
      </c>
      <c r="E1076" s="261">
        <f>SUM(E1069:E1075)</f>
        <v>31.180000000000003</v>
      </c>
      <c r="F1076" s="261">
        <f>SUM(F1069:F1075)</f>
        <v>124.75999999999999</v>
      </c>
      <c r="G1076" s="261">
        <f>SUM(G1069:G1075)</f>
        <v>972</v>
      </c>
    </row>
    <row r="1077" spans="1:7">
      <c r="A1077" s="247" t="s">
        <v>215</v>
      </c>
      <c r="B1077" s="247"/>
      <c r="C1077" s="247"/>
      <c r="D1077" s="247"/>
      <c r="E1077" s="247"/>
      <c r="F1077" s="247"/>
      <c r="G1077" s="247"/>
    </row>
    <row r="1078" spans="1:7">
      <c r="A1078" s="21">
        <v>421</v>
      </c>
      <c r="B1078" s="22" t="s">
        <v>216</v>
      </c>
      <c r="C1078" s="21">
        <v>75</v>
      </c>
      <c r="D1078" s="23">
        <v>4.78</v>
      </c>
      <c r="E1078" s="23">
        <v>8.35</v>
      </c>
      <c r="F1078" s="23">
        <v>33.65</v>
      </c>
      <c r="G1078" s="24">
        <v>229.5</v>
      </c>
    </row>
    <row r="1079" spans="1:7">
      <c r="A1079" s="21">
        <v>377</v>
      </c>
      <c r="B1079" s="22" t="s">
        <v>21</v>
      </c>
      <c r="C1079" s="21">
        <v>200</v>
      </c>
      <c r="D1079" s="23">
        <v>0.06</v>
      </c>
      <c r="E1079" s="23">
        <v>0.01</v>
      </c>
      <c r="F1079" s="23">
        <v>11.19</v>
      </c>
      <c r="G1079" s="23">
        <v>46.28</v>
      </c>
    </row>
    <row r="1080" spans="1:7">
      <c r="A1080" s="21">
        <v>338</v>
      </c>
      <c r="B1080" s="22" t="s">
        <v>217</v>
      </c>
      <c r="C1080" s="21">
        <v>100</v>
      </c>
      <c r="D1080" s="24">
        <v>0.4</v>
      </c>
      <c r="E1080" s="24">
        <v>0.3</v>
      </c>
      <c r="F1080" s="24">
        <v>10.3</v>
      </c>
      <c r="G1080" s="21">
        <v>47</v>
      </c>
    </row>
    <row r="1081" spans="1:7">
      <c r="A1081" s="425" t="s">
        <v>218</v>
      </c>
      <c r="B1081" s="425"/>
      <c r="C1081" s="246">
        <v>375</v>
      </c>
      <c r="D1081" s="23">
        <v>5.24</v>
      </c>
      <c r="E1081" s="23">
        <v>8.66</v>
      </c>
      <c r="F1081" s="23">
        <v>55.14</v>
      </c>
      <c r="G1081" s="23">
        <v>322.77999999999997</v>
      </c>
    </row>
    <row r="1082" spans="1:7">
      <c r="A1082" s="262" t="s">
        <v>219</v>
      </c>
      <c r="B1082" s="262"/>
      <c r="C1082" s="262"/>
      <c r="D1082" s="262"/>
      <c r="E1082" s="262"/>
      <c r="F1082" s="262"/>
      <c r="G1082" s="262"/>
    </row>
    <row r="1083" spans="1:7" ht="23.1" customHeight="1">
      <c r="A1083" s="21">
        <v>39</v>
      </c>
      <c r="B1083" s="22" t="s">
        <v>120</v>
      </c>
      <c r="C1083" s="37">
        <v>100</v>
      </c>
      <c r="D1083" s="37">
        <v>1.7</v>
      </c>
      <c r="E1083" s="38">
        <v>5.53</v>
      </c>
      <c r="F1083" s="38">
        <v>9.94</v>
      </c>
      <c r="G1083" s="38">
        <v>96.04</v>
      </c>
    </row>
    <row r="1084" spans="1:7" ht="21.6" customHeight="1">
      <c r="A1084" s="133">
        <v>294</v>
      </c>
      <c r="B1084" s="22" t="s">
        <v>274</v>
      </c>
      <c r="C1084" s="21">
        <v>120</v>
      </c>
      <c r="D1084" s="23">
        <v>12.16</v>
      </c>
      <c r="E1084" s="23">
        <v>4.8</v>
      </c>
      <c r="F1084" s="24">
        <v>14.45</v>
      </c>
      <c r="G1084" s="23">
        <v>133.99</v>
      </c>
    </row>
    <row r="1085" spans="1:7">
      <c r="A1085" s="133">
        <v>202</v>
      </c>
      <c r="B1085" s="22" t="s">
        <v>19</v>
      </c>
      <c r="C1085" s="21">
        <v>180</v>
      </c>
      <c r="D1085" s="23">
        <v>7.92</v>
      </c>
      <c r="E1085" s="23">
        <v>0.94</v>
      </c>
      <c r="F1085" s="23">
        <v>50.76</v>
      </c>
      <c r="G1085" s="23">
        <v>243.36</v>
      </c>
    </row>
    <row r="1086" spans="1:7">
      <c r="A1086" s="133">
        <v>376</v>
      </c>
      <c r="B1086" s="273" t="s">
        <v>32</v>
      </c>
      <c r="C1086" s="133">
        <v>200</v>
      </c>
      <c r="D1086" s="278"/>
      <c r="E1086" s="278"/>
      <c r="F1086" s="134">
        <v>11.09</v>
      </c>
      <c r="G1086" s="134">
        <v>44.34</v>
      </c>
    </row>
    <row r="1087" spans="1:7">
      <c r="A1087" s="133"/>
      <c r="B1087" s="258" t="s">
        <v>22</v>
      </c>
      <c r="C1087" s="256">
        <v>60</v>
      </c>
      <c r="D1087" s="259">
        <v>4.74</v>
      </c>
      <c r="E1087" s="260">
        <v>0.6</v>
      </c>
      <c r="F1087" s="259">
        <v>28.98</v>
      </c>
      <c r="G1087" s="256">
        <v>141</v>
      </c>
    </row>
    <row r="1088" spans="1:7">
      <c r="A1088" s="426" t="s">
        <v>223</v>
      </c>
      <c r="B1088" s="426"/>
      <c r="C1088" s="264">
        <f>SUM(C1083:C1087)</f>
        <v>660</v>
      </c>
      <c r="D1088" s="265">
        <f>SUM(D1083:D1087)</f>
        <v>26.520000000000003</v>
      </c>
      <c r="E1088" s="265">
        <f>SUM(E1083:E1087)</f>
        <v>11.87</v>
      </c>
      <c r="F1088" s="265">
        <f>SUM(F1083:F1087)</f>
        <v>115.22000000000001</v>
      </c>
      <c r="G1088" s="265">
        <f>SUM(G1083:G1087)</f>
        <v>658.73</v>
      </c>
    </row>
    <row r="1089" spans="1:7">
      <c r="A1089" s="262" t="s">
        <v>224</v>
      </c>
      <c r="B1089" s="262"/>
      <c r="C1089" s="262"/>
      <c r="D1089" s="262"/>
      <c r="E1089" s="262"/>
      <c r="F1089" s="262"/>
      <c r="G1089" s="262"/>
    </row>
    <row r="1090" spans="1:7">
      <c r="A1090" s="287">
        <v>376.03</v>
      </c>
      <c r="B1090" s="288" t="s">
        <v>233</v>
      </c>
      <c r="C1090" s="287">
        <v>200</v>
      </c>
      <c r="D1090" s="289">
        <v>5.8</v>
      </c>
      <c r="E1090" s="287">
        <v>5</v>
      </c>
      <c r="F1090" s="287">
        <v>8</v>
      </c>
      <c r="G1090" s="287">
        <v>106</v>
      </c>
    </row>
    <row r="1091" spans="1:7">
      <c r="A1091" s="426" t="s">
        <v>226</v>
      </c>
      <c r="B1091" s="426"/>
      <c r="C1091" s="264">
        <v>200</v>
      </c>
      <c r="D1091" s="134">
        <v>5.8</v>
      </c>
      <c r="E1091" s="134">
        <v>5</v>
      </c>
      <c r="F1091" s="134">
        <v>8</v>
      </c>
      <c r="G1091" s="133">
        <v>106</v>
      </c>
    </row>
    <row r="1092" spans="1:7">
      <c r="A1092" s="425" t="s">
        <v>227</v>
      </c>
      <c r="B1092" s="425"/>
      <c r="C1092" s="266">
        <f>C1091+C1088+C1081+C1076+C1067</f>
        <v>2810</v>
      </c>
      <c r="D1092" s="267">
        <f>D1091+D1088+D1081+D1076+D1067</f>
        <v>97.69</v>
      </c>
      <c r="E1092" s="267">
        <f>E1091+E1088+E1081+E1076+E1067</f>
        <v>82.11</v>
      </c>
      <c r="F1092" s="267">
        <f>F1091+F1088+F1081+F1076+F1067</f>
        <v>401.2</v>
      </c>
      <c r="G1092" s="267">
        <f>G1091+G1088+G1081+G1076+G1067</f>
        <v>2782.8100000000004</v>
      </c>
    </row>
    <row r="1093" spans="1:7">
      <c r="A1093" s="290"/>
      <c r="B1093" s="290"/>
      <c r="C1093" s="291"/>
      <c r="D1093" s="292"/>
      <c r="E1093" s="292"/>
      <c r="F1093" s="292"/>
      <c r="G1093" s="292"/>
    </row>
    <row r="1094" spans="1:7">
      <c r="A1094" s="290"/>
      <c r="B1094" s="293" t="s">
        <v>275</v>
      </c>
      <c r="C1094" s="291"/>
      <c r="D1094" s="292"/>
      <c r="E1094" s="292"/>
      <c r="F1094" s="292"/>
      <c r="G1094" s="292"/>
    </row>
    <row r="1095" spans="1:7" ht="15.6" customHeight="1">
      <c r="A1095" s="390"/>
      <c r="B1095" s="390"/>
      <c r="C1095" s="424" t="s">
        <v>8</v>
      </c>
      <c r="D1095" s="424" t="s">
        <v>10</v>
      </c>
      <c r="E1095" s="424"/>
      <c r="F1095" s="424"/>
      <c r="G1095" s="424" t="s">
        <v>11</v>
      </c>
    </row>
    <row r="1096" spans="1:7" ht="32.25" customHeight="1">
      <c r="A1096" s="390"/>
      <c r="B1096" s="390"/>
      <c r="C1096" s="424"/>
      <c r="D1096" s="294" t="s">
        <v>12</v>
      </c>
      <c r="E1096" s="294" t="s">
        <v>13</v>
      </c>
      <c r="F1096" s="294" t="s">
        <v>14</v>
      </c>
      <c r="G1096" s="424"/>
    </row>
    <row r="1097" spans="1:7">
      <c r="A1097" s="423" t="s">
        <v>276</v>
      </c>
      <c r="B1097" s="423"/>
      <c r="C1097" s="49">
        <f>(C16+C55+C94+C131+C171+C209+C248+C288+C326+C363+C404+C446+C485+C525+C563+C601+C641+C679+C717+C757+C796+C834+C872+C909+C947+C989+C1029+C1067)/28</f>
        <v>619.82142857142856</v>
      </c>
      <c r="D1097" s="295">
        <f>(D16+D55+D94+D131+D171+D209+D248+D288+D326+D363+D404+D446+D485+D525+D563+D601+D641+D679+D717+D757+D796+D834+D872+D909+D947+D989+D1029+D1067)/28</f>
        <v>24.379285714285718</v>
      </c>
      <c r="E1097" s="295">
        <f>(E16+E55+E94+E131+E171+E209+E248+E288+E326+E363+E404+E446+E485+E525+E563+E601+E641+E679+E717+E757+E796+E834+E872+E909+E947+E989+E1029+E1067)/28</f>
        <v>22.905000000000001</v>
      </c>
      <c r="F1097" s="295">
        <f>(F16+F55+F94+F131+F171+F209+F248+F288+F326+F363+F404+F446+F485+F525+F563+F601+F641+F679+F717+F757+F796+F834+F872+F909+F947+F989+F1029+F1067)/28</f>
        <v>94.918928571428552</v>
      </c>
      <c r="G1097" s="295">
        <f>(G16+G55+G94+G131+G171+G209+G248+G288+G326+G363+G404+G446+G485+G525+G563+G601+G641+G679+G717+G757+G796+G834+G872+G909+G947+G989+G1029+G1067)/28</f>
        <v>688.84678571428583</v>
      </c>
    </row>
    <row r="1098" spans="1:7">
      <c r="A1098" s="423" t="s">
        <v>102</v>
      </c>
      <c r="B1098" s="423"/>
      <c r="C1098" s="51"/>
      <c r="D1098" s="52">
        <f>D1097*100/90</f>
        <v>27.088095238095246</v>
      </c>
      <c r="E1098" s="52">
        <f>E1097*100/92</f>
        <v>24.896739130434781</v>
      </c>
      <c r="F1098" s="52">
        <f>F1097*100/383</f>
        <v>24.783010070869075</v>
      </c>
      <c r="G1098" s="52">
        <f>G1097*100/2720</f>
        <v>25.325249474789921</v>
      </c>
    </row>
    <row r="1099" spans="1:7">
      <c r="A1099" s="296"/>
      <c r="B1099" s="296"/>
      <c r="C1099" s="296"/>
      <c r="D1099" s="296"/>
      <c r="E1099" s="296"/>
      <c r="F1099" s="296"/>
      <c r="G1099" s="296"/>
    </row>
    <row r="1100" spans="1:7">
      <c r="A1100" s="423" t="s">
        <v>277</v>
      </c>
      <c r="B1100" s="423"/>
      <c r="C1100" s="49">
        <f>(C25+C64+C102+C140+C180+C217+C257+C297+C335+C372+C413+C455+C494+C534+C572+C610+C650+C688+C726+C765+C805+C842+C880+C918+C956+C998+C1038+C1076)/28</f>
        <v>939.28571428571433</v>
      </c>
      <c r="D1100" s="295" t="e">
        <f>(D25+D64+D102+D140+D180+D217+D257+D297+D335+D372+D413+D455+D494+D534+D572+D610+D650+D688+D726+D765+D805+D842+D880+D918+D956+D998+D1038+D1076)/28</f>
        <v>#VALUE!</v>
      </c>
      <c r="E1100" s="295">
        <f>(E25+E64+E102+E140+E180+E217+E257+E297+E335+E372+E413+E455+E494+E534+E572+E610+E650+E688+E726+E765+E805+E842+E880+E918+E956+E998+E1038+E1076)/28</f>
        <v>29.930714285714281</v>
      </c>
      <c r="F1100" s="295">
        <f>(F25+F64+F102+F140+F180+F217+F257+F297+F335+F372+F413+F455+F494+F534+F572+F610+F650+F688+F726+F765+F805+F842+F880+F918+F956+F998+F1038+F1076)/28</f>
        <v>132.45885714285714</v>
      </c>
      <c r="G1100" s="295">
        <f>(G25+G64+G102+G140+G180+G217+G257+G297+G335+G372+G413+G455+G494+G534+G572+G610+G650+G688+G726+G765+G805+G842+G880+G918+G956+G998+G1038+G1076)/28</f>
        <v>952.60582142857129</v>
      </c>
    </row>
    <row r="1101" spans="1:7">
      <c r="A1101" s="423" t="s">
        <v>102</v>
      </c>
      <c r="B1101" s="423"/>
      <c r="C1101" s="51"/>
      <c r="D1101" s="52" t="e">
        <f>D1100*100/90</f>
        <v>#VALUE!</v>
      </c>
      <c r="E1101" s="52">
        <f>E1100*100/92</f>
        <v>32.533385093167695</v>
      </c>
      <c r="F1101" s="52">
        <f>F1100*100/335</f>
        <v>39.539957356076762</v>
      </c>
      <c r="G1101" s="52">
        <f>G1100*100/2350</f>
        <v>40.536417933130693</v>
      </c>
    </row>
    <row r="1102" spans="1:7">
      <c r="A1102" s="296"/>
      <c r="B1102" s="296"/>
      <c r="C1102" s="296"/>
      <c r="D1102" s="296"/>
      <c r="E1102" s="296"/>
      <c r="F1102" s="296"/>
      <c r="G1102" s="296"/>
    </row>
    <row r="1103" spans="1:7">
      <c r="A1103" s="423" t="s">
        <v>278</v>
      </c>
      <c r="B1103" s="423"/>
      <c r="C1103" s="49">
        <f>(C30+C69+C107+C145+C185+C222+C262+C302+C340+C377+C421+C466+C499+C539+C577+C615+C655+C693+C731+C770+C810+C847+C885+C923+C964+C1003+C1043)/28</f>
        <v>374.28571428571428</v>
      </c>
      <c r="D1103" s="50">
        <f>(D30+D69+D107+D145+D185+D222+D262+D302+D340+D377+D421+D466+D499+D539+D577+D615+D655+D693+D731+D770+D810+D847+D885+D923+D964+D1003+D1043)/28</f>
        <v>9.6124999999999989</v>
      </c>
      <c r="E1103" s="50">
        <f>(E30+E69+E107+E145+E185+E222+E262+E302+E340+E377+E421+E466+E499+E539+E577+E615+E655+E693+E731+E770+E810+E847+E885+E923+E964+E1003+E1043)/28</f>
        <v>10.879285714285709</v>
      </c>
      <c r="F1103" s="50">
        <f>(F30+F69+F107+F145+F185+F222+F262+F302+F340+F377+F421+F466+F499+F539+F577+F615+F655+F693+F731+F770+F810+F847+F885+F923+F964+F1003+F1043)/28</f>
        <v>50.873214285714269</v>
      </c>
      <c r="G1103" s="50">
        <f>(G30+G69+G107+G145+G185+G222+G262+G302+G340+G377+G421+G466+G499+G539+G577+G615+G655+G693+G731+G770+G810+G847+G885+G923+G964+G1003+G1043)/28</f>
        <v>343.20178571428579</v>
      </c>
    </row>
    <row r="1104" spans="1:7">
      <c r="A1104" s="423" t="s">
        <v>102</v>
      </c>
      <c r="B1104" s="423"/>
      <c r="C1104" s="51"/>
      <c r="D1104" s="52">
        <f>D1103*100/90</f>
        <v>10.680555555555554</v>
      </c>
      <c r="E1104" s="52">
        <f>E1103*100/92</f>
        <v>11.825310559006205</v>
      </c>
      <c r="F1104" s="52">
        <f>F1103*100/383</f>
        <v>13.282823573293543</v>
      </c>
      <c r="G1104" s="52">
        <f>G1103*100/2720</f>
        <v>12.617712710084037</v>
      </c>
    </row>
    <row r="1105" spans="1:7">
      <c r="A1105" s="297"/>
      <c r="B1105" s="297"/>
      <c r="C1105" s="297"/>
      <c r="D1105" s="297"/>
      <c r="E1105" s="297"/>
      <c r="F1105" s="297"/>
      <c r="G1105" s="297"/>
    </row>
    <row r="1106" spans="1:7">
      <c r="A1106" s="422" t="s">
        <v>279</v>
      </c>
      <c r="B1106" s="422"/>
      <c r="C1106" s="298">
        <f>(C37+C75+C113+C152+C191+C229+C269+C308+C346+C384+C428+C466+C506+C545+C583+C622+C661+C699+C738+C777+C816+C854+C892+C929+C971+C1010+C1049+C1088)/28</f>
        <v>613.39285714285711</v>
      </c>
      <c r="D1106" s="299">
        <f>(D37+D75+D113+D152+D191+D229+D269+D308+D346+D384+D428+D466+D506+D545+D583+D622+D661+D699+D738+D777+D816+D854+D892+D929+D971+D1010+D1049+D1088)/28</f>
        <v>28.863214285714289</v>
      </c>
      <c r="E1106" s="299">
        <f>(E37+E75+E113+E152+E191+E229+E269+E308+E346+E384+E428+E466+E506+E545+E583+E622+E661+E699+E738+E777+E816+E854+E892+E929+E971+E1010+E1049+E1088)/28</f>
        <v>24.502500000000005</v>
      </c>
      <c r="F1106" s="299">
        <f>(F37+F75+F113+F152+F191+F229+F269+F308+F346+F384+F428+F466+F506+F545+F583+F622+F661+F699+F738+F777+F816+F854+F892+F929+F971+F1010+F1049+F1088)/28</f>
        <v>80.729642857142835</v>
      </c>
      <c r="G1106" s="299">
        <f>(G37+G75+G113+G152+G191+G229+G269+G308+G346+G384+G428+G466+G506+G545+G583+G622+G661+G699+G738+G777+G816+G854+G892+G929+G971+G1010+G1049+G1088)/28</f>
        <v>658.97785714285715</v>
      </c>
    </row>
    <row r="1107" spans="1:7">
      <c r="A1107" s="422" t="s">
        <v>102</v>
      </c>
      <c r="B1107" s="422"/>
      <c r="C1107" s="300"/>
      <c r="D1107" s="52">
        <f>D1106*100/77</f>
        <v>37.484693877551024</v>
      </c>
      <c r="E1107" s="52">
        <f>E1106*100/79</f>
        <v>31.015822784810133</v>
      </c>
      <c r="F1107" s="52">
        <f>F1106*100/335</f>
        <v>24.098400852878459</v>
      </c>
      <c r="G1107" s="52">
        <f>G1106*100/2350</f>
        <v>28.041610942249239</v>
      </c>
    </row>
    <row r="1108" spans="1:7">
      <c r="A1108" s="301"/>
      <c r="B1108" s="301"/>
      <c r="C1108" s="301"/>
      <c r="D1108" s="301"/>
      <c r="E1108" s="301"/>
      <c r="F1108" s="301"/>
      <c r="G1108" s="301"/>
    </row>
    <row r="1109" spans="1:7">
      <c r="A1109" s="422" t="s">
        <v>280</v>
      </c>
      <c r="B1109" s="422"/>
      <c r="C1109" s="298">
        <v>200</v>
      </c>
      <c r="D1109" s="302">
        <v>5.8</v>
      </c>
      <c r="E1109" s="302">
        <v>5</v>
      </c>
      <c r="F1109" s="302">
        <v>8.8000000000000007</v>
      </c>
      <c r="G1109" s="302">
        <v>107</v>
      </c>
    </row>
    <row r="1110" spans="1:7">
      <c r="A1110" s="422" t="s">
        <v>102</v>
      </c>
      <c r="B1110" s="422"/>
      <c r="C1110" s="300"/>
      <c r="D1110" s="303">
        <v>8</v>
      </c>
      <c r="E1110" s="303">
        <v>6</v>
      </c>
      <c r="F1110" s="303">
        <v>3</v>
      </c>
      <c r="G1110" s="303">
        <v>5</v>
      </c>
    </row>
    <row r="1111" spans="1:7">
      <c r="A1111" s="423" t="s">
        <v>281</v>
      </c>
      <c r="B1111" s="423"/>
      <c r="C1111" s="48">
        <f>(C41+C79+C117+C156+C195+C233+C273+C312+C350+C388+C432+C470+C510+C549+C587+C626+C665+C703+C742+C781+C820+C858+C896+C933+C975+C1014+C1053+C1092)/28</f>
        <v>2751.7857142857142</v>
      </c>
      <c r="D1111" s="304" t="e">
        <f>(D41+D79+D117+D156+D195+D233+D273+D312+D350+D388+D432+D470+D510+D549+D587+D626+D665+D703+D742+D781+D820+D858+D896+D933+D975+D1014+D1053+D1092)/28</f>
        <v>#VALUE!</v>
      </c>
      <c r="E1111" s="304">
        <f>(E41+E79+E117+E156+E195+E233+E273+E312+E350+E388+E432+E470+E510+E549+E587+E626+E665+E703+E742+E781+E820+E858+E896+E933+E975+E1014+E1053+E1092)/28</f>
        <v>92.862499999999997</v>
      </c>
      <c r="F1111" s="304">
        <f>(F41+F79+F117+F156+F195+F233+F273+F312+F350+F388+F432+F470+F510+F549+F587+F626+F665+F703+F742+F781+F820+F858+F896+F933+F975+F1014+F1053+F1092)/28</f>
        <v>369.62885714285716</v>
      </c>
      <c r="G1111" s="304">
        <f>(G41+G79+G117+G156+G195+G233+G273+G312+G350+G388+G432+G470+G510+G549+G587+G626+G665+G703+G742+G781+G820+G858+G896+G933+G975+G1014+G1053+G1092)/28</f>
        <v>2752.3843928571428</v>
      </c>
    </row>
    <row r="1112" spans="1:7">
      <c r="A1112" s="423" t="s">
        <v>102</v>
      </c>
      <c r="B1112" s="423"/>
      <c r="C1112" s="51"/>
      <c r="D1112" s="236" t="e">
        <f>D1111/D1113</f>
        <v>#VALUE!</v>
      </c>
      <c r="E1112" s="236">
        <f>E1111/E1113</f>
        <v>1.0093749999999999</v>
      </c>
      <c r="F1112" s="236">
        <f>F1111/F1113</f>
        <v>0.96508839985080197</v>
      </c>
      <c r="G1112" s="236">
        <f>G1111/G1113</f>
        <v>1.0119060267857143</v>
      </c>
    </row>
    <row r="1113" spans="1:7">
      <c r="A1113" s="423" t="s">
        <v>103</v>
      </c>
      <c r="B1113" s="423"/>
      <c r="C1113" s="51"/>
      <c r="D1113" s="149">
        <v>90</v>
      </c>
      <c r="E1113" s="149">
        <v>92</v>
      </c>
      <c r="F1113" s="149">
        <v>383</v>
      </c>
      <c r="G1113" s="305">
        <v>2720</v>
      </c>
    </row>
  </sheetData>
  <mergeCells count="382">
    <mergeCell ref="E5:G5"/>
    <mergeCell ref="B6:D6"/>
    <mergeCell ref="A7:A8"/>
    <mergeCell ref="B7:B8"/>
    <mergeCell ref="C7:C8"/>
    <mergeCell ref="D7:F7"/>
    <mergeCell ref="G7:G8"/>
    <mergeCell ref="A2:F2"/>
    <mergeCell ref="E44:G44"/>
    <mergeCell ref="B45:D45"/>
    <mergeCell ref="A46:A47"/>
    <mergeCell ref="B46:B47"/>
    <mergeCell ref="C46:C47"/>
    <mergeCell ref="D46:F46"/>
    <mergeCell ref="G46:G47"/>
    <mergeCell ref="A16:B16"/>
    <mergeCell ref="A25:B25"/>
    <mergeCell ref="A30:B30"/>
    <mergeCell ref="A37:B37"/>
    <mergeCell ref="A40:B40"/>
    <mergeCell ref="A41:B41"/>
    <mergeCell ref="E82:G82"/>
    <mergeCell ref="B83:D83"/>
    <mergeCell ref="A84:A85"/>
    <mergeCell ref="B84:B85"/>
    <mergeCell ref="C84:C85"/>
    <mergeCell ref="D84:F84"/>
    <mergeCell ref="G84:G85"/>
    <mergeCell ref="A55:B55"/>
    <mergeCell ref="A64:B64"/>
    <mergeCell ref="A69:B69"/>
    <mergeCell ref="A75:B75"/>
    <mergeCell ref="A78:B78"/>
    <mergeCell ref="A79:B79"/>
    <mergeCell ref="E120:G120"/>
    <mergeCell ref="B121:D121"/>
    <mergeCell ref="A122:A123"/>
    <mergeCell ref="B122:B123"/>
    <mergeCell ref="C122:C123"/>
    <mergeCell ref="D122:F122"/>
    <mergeCell ref="G122:G123"/>
    <mergeCell ref="A94:B94"/>
    <mergeCell ref="A102:B102"/>
    <mergeCell ref="A107:B107"/>
    <mergeCell ref="A113:B113"/>
    <mergeCell ref="A116:B116"/>
    <mergeCell ref="A117:B117"/>
    <mergeCell ref="E159:G159"/>
    <mergeCell ref="B160:D160"/>
    <mergeCell ref="A161:A162"/>
    <mergeCell ref="B161:B162"/>
    <mergeCell ref="C161:C162"/>
    <mergeCell ref="D161:F161"/>
    <mergeCell ref="G161:G162"/>
    <mergeCell ref="A131:B131"/>
    <mergeCell ref="A140:B140"/>
    <mergeCell ref="A145:B145"/>
    <mergeCell ref="A152:B152"/>
    <mergeCell ref="A155:B155"/>
    <mergeCell ref="A156:B156"/>
    <mergeCell ref="E198:G198"/>
    <mergeCell ref="B199:D199"/>
    <mergeCell ref="A200:A201"/>
    <mergeCell ref="B200:B201"/>
    <mergeCell ref="C200:C201"/>
    <mergeCell ref="D200:F200"/>
    <mergeCell ref="G200:G201"/>
    <mergeCell ref="A171:B171"/>
    <mergeCell ref="A180:B180"/>
    <mergeCell ref="A185:B185"/>
    <mergeCell ref="A191:B191"/>
    <mergeCell ref="A194:B194"/>
    <mergeCell ref="A195:B195"/>
    <mergeCell ref="E236:G236"/>
    <mergeCell ref="B237:D237"/>
    <mergeCell ref="A238:A239"/>
    <mergeCell ref="B238:B239"/>
    <mergeCell ref="C238:C239"/>
    <mergeCell ref="D238:F238"/>
    <mergeCell ref="G238:G239"/>
    <mergeCell ref="A209:B209"/>
    <mergeCell ref="A217:B217"/>
    <mergeCell ref="A222:B222"/>
    <mergeCell ref="A229:B229"/>
    <mergeCell ref="A232:B232"/>
    <mergeCell ref="A233:B233"/>
    <mergeCell ref="E276:G276"/>
    <mergeCell ref="B277:D277"/>
    <mergeCell ref="A278:A279"/>
    <mergeCell ref="B278:B279"/>
    <mergeCell ref="C278:C279"/>
    <mergeCell ref="D278:F278"/>
    <mergeCell ref="G278:G279"/>
    <mergeCell ref="A248:B248"/>
    <mergeCell ref="A257:B257"/>
    <mergeCell ref="A262:B262"/>
    <mergeCell ref="A269:B269"/>
    <mergeCell ref="A272:B272"/>
    <mergeCell ref="A273:B273"/>
    <mergeCell ref="E315:G315"/>
    <mergeCell ref="B316:D316"/>
    <mergeCell ref="A317:A318"/>
    <mergeCell ref="B317:B318"/>
    <mergeCell ref="C317:C318"/>
    <mergeCell ref="D317:F317"/>
    <mergeCell ref="G317:G318"/>
    <mergeCell ref="A288:B288"/>
    <mergeCell ref="A297:B297"/>
    <mergeCell ref="A302:B302"/>
    <mergeCell ref="A308:B308"/>
    <mergeCell ref="A311:B311"/>
    <mergeCell ref="A312:B312"/>
    <mergeCell ref="E353:G353"/>
    <mergeCell ref="B354:D354"/>
    <mergeCell ref="A355:A356"/>
    <mergeCell ref="B355:B356"/>
    <mergeCell ref="C355:C356"/>
    <mergeCell ref="D355:F355"/>
    <mergeCell ref="G355:G356"/>
    <mergeCell ref="A326:B326"/>
    <mergeCell ref="A335:B335"/>
    <mergeCell ref="A340:B340"/>
    <mergeCell ref="A346:B346"/>
    <mergeCell ref="A349:B349"/>
    <mergeCell ref="A350:B350"/>
    <mergeCell ref="E391:G391"/>
    <mergeCell ref="B392:D392"/>
    <mergeCell ref="A393:A394"/>
    <mergeCell ref="B393:B394"/>
    <mergeCell ref="C393:C394"/>
    <mergeCell ref="D393:F393"/>
    <mergeCell ref="G393:G394"/>
    <mergeCell ref="A363:B363"/>
    <mergeCell ref="A372:B372"/>
    <mergeCell ref="A377:B377"/>
    <mergeCell ref="A384:B384"/>
    <mergeCell ref="A387:B387"/>
    <mergeCell ref="A388:B388"/>
    <mergeCell ref="E435:G435"/>
    <mergeCell ref="B436:D436"/>
    <mergeCell ref="A437:A438"/>
    <mergeCell ref="B437:B438"/>
    <mergeCell ref="C437:C438"/>
    <mergeCell ref="D437:F437"/>
    <mergeCell ref="G437:G438"/>
    <mergeCell ref="A404:B404"/>
    <mergeCell ref="A413:B413"/>
    <mergeCell ref="A421:B421"/>
    <mergeCell ref="A428:B428"/>
    <mergeCell ref="A431:B431"/>
    <mergeCell ref="A432:B432"/>
    <mergeCell ref="E473:G473"/>
    <mergeCell ref="B474:D474"/>
    <mergeCell ref="A475:A476"/>
    <mergeCell ref="B475:B476"/>
    <mergeCell ref="C475:C476"/>
    <mergeCell ref="D475:F475"/>
    <mergeCell ref="G475:G476"/>
    <mergeCell ref="A446:B446"/>
    <mergeCell ref="A455:B455"/>
    <mergeCell ref="A460:B460"/>
    <mergeCell ref="A466:B466"/>
    <mergeCell ref="A469:B469"/>
    <mergeCell ref="A470:B470"/>
    <mergeCell ref="E513:G513"/>
    <mergeCell ref="B514:D514"/>
    <mergeCell ref="A515:A516"/>
    <mergeCell ref="B515:B516"/>
    <mergeCell ref="C515:C516"/>
    <mergeCell ref="D515:F515"/>
    <mergeCell ref="G515:G516"/>
    <mergeCell ref="A485:B485"/>
    <mergeCell ref="A494:B494"/>
    <mergeCell ref="A499:B499"/>
    <mergeCell ref="A506:B506"/>
    <mergeCell ref="A509:B509"/>
    <mergeCell ref="A510:B510"/>
    <mergeCell ref="E552:G552"/>
    <mergeCell ref="B553:D553"/>
    <mergeCell ref="A554:A555"/>
    <mergeCell ref="B554:B555"/>
    <mergeCell ref="C554:C555"/>
    <mergeCell ref="D554:F554"/>
    <mergeCell ref="G554:G555"/>
    <mergeCell ref="A525:B525"/>
    <mergeCell ref="A534:B534"/>
    <mergeCell ref="A539:B539"/>
    <mergeCell ref="A545:B545"/>
    <mergeCell ref="A548:B548"/>
    <mergeCell ref="A549:B549"/>
    <mergeCell ref="E590:G590"/>
    <mergeCell ref="B591:D591"/>
    <mergeCell ref="A592:A593"/>
    <mergeCell ref="B592:B593"/>
    <mergeCell ref="C592:C593"/>
    <mergeCell ref="D592:F592"/>
    <mergeCell ref="G592:G593"/>
    <mergeCell ref="A563:B563"/>
    <mergeCell ref="A572:B572"/>
    <mergeCell ref="A577:B577"/>
    <mergeCell ref="A583:B583"/>
    <mergeCell ref="A586:B586"/>
    <mergeCell ref="A587:B587"/>
    <mergeCell ref="E629:G629"/>
    <mergeCell ref="B630:D630"/>
    <mergeCell ref="A631:A632"/>
    <mergeCell ref="B631:B632"/>
    <mergeCell ref="C631:C632"/>
    <mergeCell ref="D631:F631"/>
    <mergeCell ref="G631:G632"/>
    <mergeCell ref="A601:B601"/>
    <mergeCell ref="A610:B610"/>
    <mergeCell ref="A615:B615"/>
    <mergeCell ref="A622:B622"/>
    <mergeCell ref="A625:B625"/>
    <mergeCell ref="A626:B626"/>
    <mergeCell ref="E668:G668"/>
    <mergeCell ref="B669:D669"/>
    <mergeCell ref="A670:A671"/>
    <mergeCell ref="B670:B671"/>
    <mergeCell ref="C670:C671"/>
    <mergeCell ref="D670:F670"/>
    <mergeCell ref="G670:G671"/>
    <mergeCell ref="A641:B641"/>
    <mergeCell ref="A650:B650"/>
    <mergeCell ref="A655:B655"/>
    <mergeCell ref="A661:B661"/>
    <mergeCell ref="A664:B664"/>
    <mergeCell ref="A665:B665"/>
    <mergeCell ref="E706:G706"/>
    <mergeCell ref="B707:D707"/>
    <mergeCell ref="A708:A709"/>
    <mergeCell ref="B708:B709"/>
    <mergeCell ref="C708:C709"/>
    <mergeCell ref="D708:F708"/>
    <mergeCell ref="G708:G709"/>
    <mergeCell ref="A679:B679"/>
    <mergeCell ref="A688:B688"/>
    <mergeCell ref="A693:B693"/>
    <mergeCell ref="A699:B699"/>
    <mergeCell ref="A702:B702"/>
    <mergeCell ref="A703:B703"/>
    <mergeCell ref="E745:G745"/>
    <mergeCell ref="B746:D746"/>
    <mergeCell ref="A747:A748"/>
    <mergeCell ref="B747:B748"/>
    <mergeCell ref="C747:C748"/>
    <mergeCell ref="D747:F747"/>
    <mergeCell ref="G747:G748"/>
    <mergeCell ref="A717:B717"/>
    <mergeCell ref="A726:B726"/>
    <mergeCell ref="A731:B731"/>
    <mergeCell ref="A738:B738"/>
    <mergeCell ref="A741:B741"/>
    <mergeCell ref="A742:B742"/>
    <mergeCell ref="E784:G784"/>
    <mergeCell ref="B785:D785"/>
    <mergeCell ref="A786:A787"/>
    <mergeCell ref="B786:B787"/>
    <mergeCell ref="C786:C787"/>
    <mergeCell ref="D786:F786"/>
    <mergeCell ref="G786:G787"/>
    <mergeCell ref="A757:B757"/>
    <mergeCell ref="A765:B765"/>
    <mergeCell ref="A770:B770"/>
    <mergeCell ref="A777:B777"/>
    <mergeCell ref="A780:B780"/>
    <mergeCell ref="A781:B781"/>
    <mergeCell ref="E823:G823"/>
    <mergeCell ref="B824:D824"/>
    <mergeCell ref="A825:A826"/>
    <mergeCell ref="B825:B826"/>
    <mergeCell ref="C825:C826"/>
    <mergeCell ref="D825:F825"/>
    <mergeCell ref="G825:G826"/>
    <mergeCell ref="A796:B796"/>
    <mergeCell ref="A805:B805"/>
    <mergeCell ref="A810:B810"/>
    <mergeCell ref="A816:B816"/>
    <mergeCell ref="A819:B819"/>
    <mergeCell ref="A820:B820"/>
    <mergeCell ref="E861:G861"/>
    <mergeCell ref="B862:D862"/>
    <mergeCell ref="A863:A864"/>
    <mergeCell ref="B863:B864"/>
    <mergeCell ref="C863:C864"/>
    <mergeCell ref="D863:F863"/>
    <mergeCell ref="G863:G864"/>
    <mergeCell ref="A834:B834"/>
    <mergeCell ref="A842:B842"/>
    <mergeCell ref="A847:B847"/>
    <mergeCell ref="A854:B854"/>
    <mergeCell ref="A857:B857"/>
    <mergeCell ref="A858:B858"/>
    <mergeCell ref="E899:G899"/>
    <mergeCell ref="B900:D900"/>
    <mergeCell ref="A901:A902"/>
    <mergeCell ref="B901:B902"/>
    <mergeCell ref="C901:C902"/>
    <mergeCell ref="D901:F901"/>
    <mergeCell ref="G901:G902"/>
    <mergeCell ref="A872:B872"/>
    <mergeCell ref="A880:B880"/>
    <mergeCell ref="A885:B885"/>
    <mergeCell ref="A892:B892"/>
    <mergeCell ref="A895:B895"/>
    <mergeCell ref="A896:B896"/>
    <mergeCell ref="E936:G936"/>
    <mergeCell ref="B937:D937"/>
    <mergeCell ref="A938:A939"/>
    <mergeCell ref="B938:B939"/>
    <mergeCell ref="C938:C939"/>
    <mergeCell ref="D938:F938"/>
    <mergeCell ref="G938:G939"/>
    <mergeCell ref="A909:B909"/>
    <mergeCell ref="A918:B918"/>
    <mergeCell ref="A923:B923"/>
    <mergeCell ref="A929:B929"/>
    <mergeCell ref="A932:B932"/>
    <mergeCell ref="A933:B933"/>
    <mergeCell ref="E978:G978"/>
    <mergeCell ref="B979:D979"/>
    <mergeCell ref="A980:A981"/>
    <mergeCell ref="B980:B981"/>
    <mergeCell ref="C980:C981"/>
    <mergeCell ref="D980:F980"/>
    <mergeCell ref="G980:G981"/>
    <mergeCell ref="A947:B947"/>
    <mergeCell ref="A956:B956"/>
    <mergeCell ref="A964:B964"/>
    <mergeCell ref="A971:B971"/>
    <mergeCell ref="A974:B974"/>
    <mergeCell ref="A975:B975"/>
    <mergeCell ref="E1017:G1017"/>
    <mergeCell ref="B1018:D1018"/>
    <mergeCell ref="A1019:A1020"/>
    <mergeCell ref="B1019:B1020"/>
    <mergeCell ref="C1019:C1020"/>
    <mergeCell ref="D1019:F1019"/>
    <mergeCell ref="G1019:G1020"/>
    <mergeCell ref="A989:B989"/>
    <mergeCell ref="A998:B998"/>
    <mergeCell ref="A1003:B1003"/>
    <mergeCell ref="A1010:B1010"/>
    <mergeCell ref="A1013:B1013"/>
    <mergeCell ref="A1014:B1014"/>
    <mergeCell ref="E1055:G1055"/>
    <mergeCell ref="B1056:D1056"/>
    <mergeCell ref="A1057:A1058"/>
    <mergeCell ref="B1057:B1058"/>
    <mergeCell ref="C1057:C1058"/>
    <mergeCell ref="D1057:F1057"/>
    <mergeCell ref="G1057:G1058"/>
    <mergeCell ref="A1029:B1029"/>
    <mergeCell ref="A1038:B1038"/>
    <mergeCell ref="A1043:B1043"/>
    <mergeCell ref="A1049:B1049"/>
    <mergeCell ref="A1052:B1052"/>
    <mergeCell ref="A1053:B1053"/>
    <mergeCell ref="A1095:B1096"/>
    <mergeCell ref="C1095:C1096"/>
    <mergeCell ref="D1095:F1095"/>
    <mergeCell ref="G1095:G1096"/>
    <mergeCell ref="A1097:B1097"/>
    <mergeCell ref="A1098:B1098"/>
    <mergeCell ref="A1067:B1067"/>
    <mergeCell ref="A1076:B1076"/>
    <mergeCell ref="A1081:B1081"/>
    <mergeCell ref="A1088:B1088"/>
    <mergeCell ref="A1091:B1091"/>
    <mergeCell ref="A1092:B1092"/>
    <mergeCell ref="A1109:B1109"/>
    <mergeCell ref="A1110:B1110"/>
    <mergeCell ref="A1111:B1111"/>
    <mergeCell ref="A1112:B1112"/>
    <mergeCell ref="A1113:B1113"/>
    <mergeCell ref="A1100:B1100"/>
    <mergeCell ref="A1101:B1101"/>
    <mergeCell ref="A1103:B1103"/>
    <mergeCell ref="A1104:B1104"/>
    <mergeCell ref="A1106:B1106"/>
    <mergeCell ref="A1107:B1107"/>
  </mergeCells>
  <pageMargins left="0" right="0" top="0.39370078740157477" bottom="0.39370078740157477" header="0" footer="0"/>
  <pageSetup paperSize="9" scale="80" orientation="portrait" r:id="rId1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workbookViewId="0">
      <selection sqref="A1:XFD3"/>
    </sheetView>
  </sheetViews>
  <sheetFormatPr defaultRowHeight="13.8"/>
  <cols>
    <col min="1" max="1" width="16.09765625" customWidth="1"/>
    <col min="2" max="2" width="11.59765625" customWidth="1"/>
    <col min="3" max="3" width="33.59765625" customWidth="1"/>
    <col min="4" max="1024" width="8" customWidth="1"/>
  </cols>
  <sheetData>
    <row r="1" spans="1:8" s="55" customFormat="1" ht="34.200000000000003" customHeight="1">
      <c r="E1" s="406"/>
      <c r="F1" s="406"/>
      <c r="G1" s="406"/>
      <c r="H1" s="406"/>
    </row>
    <row r="3" spans="1:8" ht="28.35" customHeight="1">
      <c r="A3" s="434" t="s">
        <v>291</v>
      </c>
      <c r="B3" s="434"/>
      <c r="C3" s="434"/>
      <c r="D3" s="434"/>
      <c r="E3" s="434"/>
      <c r="F3" s="434"/>
      <c r="G3" s="434"/>
      <c r="H3" s="306"/>
    </row>
    <row r="4" spans="1:8" ht="31.2">
      <c r="A4" s="307" t="s">
        <v>1</v>
      </c>
      <c r="B4" s="308" t="s">
        <v>105</v>
      </c>
      <c r="C4" s="308"/>
      <c r="D4" s="308"/>
      <c r="E4" s="308"/>
      <c r="F4" s="406"/>
      <c r="G4" s="406"/>
      <c r="H4" s="306"/>
    </row>
    <row r="5" spans="1:8" ht="15.6" customHeight="1">
      <c r="A5" s="307" t="s">
        <v>3</v>
      </c>
      <c r="B5" s="435" t="s">
        <v>292</v>
      </c>
      <c r="C5" s="435"/>
      <c r="D5" s="308"/>
      <c r="E5" s="308"/>
      <c r="F5" s="406"/>
      <c r="G5" s="406"/>
      <c r="H5" s="306"/>
    </row>
    <row r="6" spans="1:8" ht="15.6" customHeight="1">
      <c r="A6" s="432" t="s">
        <v>5</v>
      </c>
      <c r="B6" s="430" t="s">
        <v>6</v>
      </c>
      <c r="C6" s="430" t="s">
        <v>7</v>
      </c>
      <c r="D6" s="430" t="s">
        <v>8</v>
      </c>
      <c r="E6" s="430" t="s">
        <v>10</v>
      </c>
      <c r="F6" s="430"/>
      <c r="G6" s="430"/>
      <c r="H6" s="430" t="s">
        <v>11</v>
      </c>
    </row>
    <row r="7" spans="1:8" ht="15.6">
      <c r="A7" s="432"/>
      <c r="B7" s="430"/>
      <c r="C7" s="430"/>
      <c r="D7" s="430"/>
      <c r="E7" s="310" t="s">
        <v>12</v>
      </c>
      <c r="F7" s="310" t="s">
        <v>13</v>
      </c>
      <c r="G7" s="310" t="s">
        <v>14</v>
      </c>
      <c r="H7" s="430"/>
    </row>
    <row r="8" spans="1:8" ht="15.6">
      <c r="A8" s="309">
        <v>1</v>
      </c>
      <c r="B8" s="311">
        <v>2</v>
      </c>
      <c r="C8" s="312">
        <v>3</v>
      </c>
      <c r="D8" s="311">
        <v>4</v>
      </c>
      <c r="E8" s="311">
        <v>5</v>
      </c>
      <c r="F8" s="311">
        <v>6</v>
      </c>
      <c r="G8" s="311">
        <v>7</v>
      </c>
      <c r="H8" s="311">
        <v>8</v>
      </c>
    </row>
    <row r="9" spans="1:8" ht="31.2">
      <c r="A9" s="432" t="s">
        <v>15</v>
      </c>
      <c r="B9" s="311" t="s">
        <v>119</v>
      </c>
      <c r="C9" s="313" t="s">
        <v>120</v>
      </c>
      <c r="D9" s="311">
        <v>100</v>
      </c>
      <c r="E9" s="311">
        <v>1.7</v>
      </c>
      <c r="F9" s="314">
        <v>5.53</v>
      </c>
      <c r="G9" s="314">
        <v>9.94</v>
      </c>
      <c r="H9" s="314">
        <v>96.04</v>
      </c>
    </row>
    <row r="10" spans="1:8" ht="31.2">
      <c r="A10" s="432"/>
      <c r="B10" s="311" t="s">
        <v>121</v>
      </c>
      <c r="C10" s="313" t="s">
        <v>194</v>
      </c>
      <c r="D10" s="311">
        <v>255</v>
      </c>
      <c r="E10" s="314">
        <v>1.92</v>
      </c>
      <c r="F10" s="315">
        <v>3.94</v>
      </c>
      <c r="G10" s="314">
        <v>13.06</v>
      </c>
      <c r="H10" s="314">
        <v>95.92</v>
      </c>
    </row>
    <row r="11" spans="1:8" ht="31.2">
      <c r="A11" s="432"/>
      <c r="B11" s="314" t="s">
        <v>16</v>
      </c>
      <c r="C11" s="313" t="s">
        <v>113</v>
      </c>
      <c r="D11" s="311">
        <v>105</v>
      </c>
      <c r="E11" s="315">
        <v>26.5</v>
      </c>
      <c r="F11" s="315">
        <v>16.489999999999998</v>
      </c>
      <c r="G11" s="309">
        <v>7.0000000000000007E-2</v>
      </c>
      <c r="H11" s="314">
        <v>248.74</v>
      </c>
    </row>
    <row r="12" spans="1:8" ht="15.6">
      <c r="A12" s="432"/>
      <c r="B12" s="311" t="s">
        <v>18</v>
      </c>
      <c r="C12" s="313" t="s">
        <v>19</v>
      </c>
      <c r="D12" s="311">
        <v>180</v>
      </c>
      <c r="E12" s="315">
        <v>7.97</v>
      </c>
      <c r="F12" s="314">
        <v>5.29</v>
      </c>
      <c r="G12" s="315">
        <v>50.84</v>
      </c>
      <c r="H12" s="315">
        <v>283.02</v>
      </c>
    </row>
    <row r="13" spans="1:8" ht="15.6">
      <c r="A13" s="432"/>
      <c r="B13" s="314" t="s">
        <v>125</v>
      </c>
      <c r="C13" s="313" t="s">
        <v>126</v>
      </c>
      <c r="D13" s="311">
        <v>200</v>
      </c>
      <c r="E13" s="314">
        <v>0.16</v>
      </c>
      <c r="F13" s="314">
        <v>0.16</v>
      </c>
      <c r="G13" s="315">
        <v>14.9</v>
      </c>
      <c r="H13" s="314">
        <v>62.69</v>
      </c>
    </row>
    <row r="14" spans="1:8" ht="15.6">
      <c r="A14" s="432"/>
      <c r="B14" s="314"/>
      <c r="C14" s="313" t="s">
        <v>22</v>
      </c>
      <c r="D14" s="311">
        <v>30</v>
      </c>
      <c r="E14" s="314">
        <v>2.37</v>
      </c>
      <c r="F14" s="315">
        <v>0.3</v>
      </c>
      <c r="G14" s="314">
        <v>14.49</v>
      </c>
      <c r="H14" s="315">
        <v>70.5</v>
      </c>
    </row>
    <row r="15" spans="1:8" ht="15.6">
      <c r="A15" s="432"/>
      <c r="B15" s="314"/>
      <c r="C15" s="313" t="s">
        <v>127</v>
      </c>
      <c r="D15" s="311">
        <v>40</v>
      </c>
      <c r="E15" s="314">
        <v>2.64</v>
      </c>
      <c r="F15" s="314">
        <v>0.48</v>
      </c>
      <c r="G15" s="314">
        <v>15.86</v>
      </c>
      <c r="H15" s="315">
        <v>79.2</v>
      </c>
    </row>
    <row r="16" spans="1:8" ht="15.6">
      <c r="A16" s="432"/>
      <c r="B16" s="433" t="s">
        <v>128</v>
      </c>
      <c r="C16" s="433"/>
      <c r="D16" s="316">
        <v>910</v>
      </c>
      <c r="E16" s="317">
        <v>43.26</v>
      </c>
      <c r="F16" s="317">
        <v>32.19</v>
      </c>
      <c r="G16" s="317">
        <v>119.16</v>
      </c>
      <c r="H16" s="317">
        <v>936.11</v>
      </c>
    </row>
    <row r="17" spans="1:8" ht="15.6">
      <c r="A17" s="432" t="s">
        <v>26</v>
      </c>
      <c r="B17" s="311" t="s">
        <v>129</v>
      </c>
      <c r="C17" s="313" t="s">
        <v>130</v>
      </c>
      <c r="D17" s="311">
        <v>100</v>
      </c>
      <c r="E17" s="314">
        <v>1.54</v>
      </c>
      <c r="F17" s="315">
        <v>7.16</v>
      </c>
      <c r="G17" s="314">
        <v>4.3099999999999996</v>
      </c>
      <c r="H17" s="314">
        <v>88.13</v>
      </c>
    </row>
    <row r="18" spans="1:8" ht="31.2">
      <c r="A18" s="432"/>
      <c r="B18" s="311" t="s">
        <v>131</v>
      </c>
      <c r="C18" s="313" t="s">
        <v>132</v>
      </c>
      <c r="D18" s="311">
        <v>250</v>
      </c>
      <c r="E18" s="314">
        <v>2.71</v>
      </c>
      <c r="F18" s="315">
        <v>6.39</v>
      </c>
      <c r="G18" s="314">
        <v>18.690000000000001</v>
      </c>
      <c r="H18" s="314">
        <v>143.46</v>
      </c>
    </row>
    <row r="19" spans="1:8" ht="15.6">
      <c r="A19" s="432"/>
      <c r="B19" s="311" t="s">
        <v>84</v>
      </c>
      <c r="C19" s="313" t="s">
        <v>133</v>
      </c>
      <c r="D19" s="311">
        <v>100</v>
      </c>
      <c r="E19" s="314">
        <v>17.72</v>
      </c>
      <c r="F19" s="314">
        <v>8.75</v>
      </c>
      <c r="G19" s="315">
        <v>15.25</v>
      </c>
      <c r="H19" s="314">
        <v>211.1</v>
      </c>
    </row>
    <row r="20" spans="1:8" ht="15.6">
      <c r="A20" s="432"/>
      <c r="B20" s="311">
        <v>487</v>
      </c>
      <c r="C20" s="313" t="s">
        <v>293</v>
      </c>
      <c r="D20" s="311">
        <v>180</v>
      </c>
      <c r="E20" s="314">
        <v>3.92</v>
      </c>
      <c r="F20" s="315">
        <v>4.5</v>
      </c>
      <c r="G20" s="314">
        <v>13.64</v>
      </c>
      <c r="H20" s="314">
        <v>112.28</v>
      </c>
    </row>
    <row r="21" spans="1:8" ht="15.6">
      <c r="A21" s="432"/>
      <c r="B21" s="311" t="s">
        <v>135</v>
      </c>
      <c r="C21" s="313" t="s">
        <v>136</v>
      </c>
      <c r="D21" s="311">
        <v>200</v>
      </c>
      <c r="E21" s="314">
        <v>0.59</v>
      </c>
      <c r="F21" s="314">
        <v>0.05</v>
      </c>
      <c r="G21" s="314">
        <v>18.579999999999998</v>
      </c>
      <c r="H21" s="314">
        <v>77.94</v>
      </c>
    </row>
    <row r="22" spans="1:8" ht="15.6">
      <c r="A22" s="432"/>
      <c r="B22" s="314"/>
      <c r="C22" s="313" t="s">
        <v>22</v>
      </c>
      <c r="D22" s="311">
        <v>50</v>
      </c>
      <c r="E22" s="314">
        <v>3.95</v>
      </c>
      <c r="F22" s="315">
        <v>0.5</v>
      </c>
      <c r="G22" s="314">
        <v>24.15</v>
      </c>
      <c r="H22" s="311">
        <v>117.5</v>
      </c>
    </row>
    <row r="23" spans="1:8" ht="15.6">
      <c r="A23" s="432"/>
      <c r="B23" s="314"/>
      <c r="C23" s="313" t="s">
        <v>127</v>
      </c>
      <c r="D23" s="311">
        <v>60</v>
      </c>
      <c r="E23" s="315">
        <v>3.96</v>
      </c>
      <c r="F23" s="315">
        <v>0.72</v>
      </c>
      <c r="G23" s="314">
        <v>23.79</v>
      </c>
      <c r="H23" s="311">
        <v>118.8</v>
      </c>
    </row>
    <row r="24" spans="1:8" ht="15.6">
      <c r="A24" s="432"/>
      <c r="B24" s="433" t="s">
        <v>128</v>
      </c>
      <c r="C24" s="433"/>
      <c r="D24" s="316">
        <v>940</v>
      </c>
      <c r="E24" s="317">
        <v>34.39</v>
      </c>
      <c r="F24" s="317">
        <v>28.07</v>
      </c>
      <c r="G24" s="317">
        <v>118.41</v>
      </c>
      <c r="H24" s="317">
        <v>869.21</v>
      </c>
    </row>
    <row r="25" spans="1:8" ht="15.6">
      <c r="A25" s="432" t="s">
        <v>34</v>
      </c>
      <c r="B25" s="311" t="s">
        <v>137</v>
      </c>
      <c r="C25" s="313" t="s">
        <v>245</v>
      </c>
      <c r="D25" s="311">
        <v>100</v>
      </c>
      <c r="E25" s="315">
        <v>1.84</v>
      </c>
      <c r="F25" s="314">
        <v>8.26</v>
      </c>
      <c r="G25" s="314">
        <v>12.82</v>
      </c>
      <c r="H25" s="314">
        <v>133.30000000000001</v>
      </c>
    </row>
    <row r="26" spans="1:8" ht="31.2">
      <c r="A26" s="432"/>
      <c r="B26" s="311" t="s">
        <v>294</v>
      </c>
      <c r="C26" s="313" t="s">
        <v>295</v>
      </c>
      <c r="D26" s="311">
        <v>255</v>
      </c>
      <c r="E26" s="314">
        <v>1.93</v>
      </c>
      <c r="F26" s="314">
        <v>7.07</v>
      </c>
      <c r="G26" s="314">
        <v>13.5</v>
      </c>
      <c r="H26" s="314">
        <v>126.13</v>
      </c>
    </row>
    <row r="27" spans="1:8" ht="15.6">
      <c r="A27" s="432"/>
      <c r="B27" s="314" t="s">
        <v>141</v>
      </c>
      <c r="C27" s="313" t="s">
        <v>142</v>
      </c>
      <c r="D27" s="311">
        <v>250</v>
      </c>
      <c r="E27" s="314">
        <v>35.76</v>
      </c>
      <c r="F27" s="314">
        <v>11.94</v>
      </c>
      <c r="G27" s="314">
        <v>44.81</v>
      </c>
      <c r="H27" s="314">
        <v>440.04</v>
      </c>
    </row>
    <row r="28" spans="1:8" ht="15.6">
      <c r="A28" s="432"/>
      <c r="B28" s="311" t="s">
        <v>125</v>
      </c>
      <c r="C28" s="313" t="s">
        <v>143</v>
      </c>
      <c r="D28" s="311">
        <v>200</v>
      </c>
      <c r="E28" s="314">
        <v>0.16</v>
      </c>
      <c r="F28" s="314">
        <v>0.04</v>
      </c>
      <c r="G28" s="314">
        <v>15.42</v>
      </c>
      <c r="H28" s="315">
        <v>63.6</v>
      </c>
    </row>
    <row r="29" spans="1:8" ht="15.6">
      <c r="A29" s="432"/>
      <c r="B29" s="314"/>
      <c r="C29" s="313" t="s">
        <v>22</v>
      </c>
      <c r="D29" s="311">
        <v>30</v>
      </c>
      <c r="E29" s="314">
        <v>2.37</v>
      </c>
      <c r="F29" s="315">
        <v>0.3</v>
      </c>
      <c r="G29" s="314">
        <v>14.49</v>
      </c>
      <c r="H29" s="315">
        <v>70.5</v>
      </c>
    </row>
    <row r="30" spans="1:8" ht="15.6">
      <c r="A30" s="432"/>
      <c r="B30" s="314"/>
      <c r="C30" s="313" t="s">
        <v>127</v>
      </c>
      <c r="D30" s="311">
        <v>40</v>
      </c>
      <c r="E30" s="314">
        <v>2.64</v>
      </c>
      <c r="F30" s="314">
        <v>0.48</v>
      </c>
      <c r="G30" s="314">
        <v>15.86</v>
      </c>
      <c r="H30" s="315">
        <v>79.2</v>
      </c>
    </row>
    <row r="31" spans="1:8" ht="15.6">
      <c r="A31" s="432"/>
      <c r="B31" s="433" t="s">
        <v>128</v>
      </c>
      <c r="C31" s="433"/>
      <c r="D31" s="316">
        <v>875</v>
      </c>
      <c r="E31" s="317">
        <v>44.7</v>
      </c>
      <c r="F31" s="317">
        <v>28.09</v>
      </c>
      <c r="G31" s="317">
        <v>116.9</v>
      </c>
      <c r="H31" s="317">
        <v>912.77</v>
      </c>
    </row>
    <row r="32" spans="1:8" ht="15.6">
      <c r="A32" s="432" t="s">
        <v>41</v>
      </c>
      <c r="B32" s="311" t="s">
        <v>296</v>
      </c>
      <c r="C32" s="313" t="s">
        <v>297</v>
      </c>
      <c r="D32" s="311">
        <v>100</v>
      </c>
      <c r="E32" s="314">
        <v>1.3</v>
      </c>
      <c r="F32" s="314">
        <v>5.0999999999999996</v>
      </c>
      <c r="G32" s="314">
        <v>6.9</v>
      </c>
      <c r="H32" s="314">
        <v>79.95</v>
      </c>
    </row>
    <row r="33" spans="1:8" ht="31.2">
      <c r="A33" s="432"/>
      <c r="B33" s="311" t="s">
        <v>146</v>
      </c>
      <c r="C33" s="313" t="s">
        <v>147</v>
      </c>
      <c r="D33" s="311">
        <v>250</v>
      </c>
      <c r="E33" s="315">
        <v>5.87</v>
      </c>
      <c r="F33" s="314">
        <v>3.55</v>
      </c>
      <c r="G33" s="314">
        <v>19.28</v>
      </c>
      <c r="H33" s="315">
        <v>132.87</v>
      </c>
    </row>
    <row r="34" spans="1:8" ht="15.6">
      <c r="A34" s="432"/>
      <c r="B34" s="311" t="s">
        <v>298</v>
      </c>
      <c r="C34" s="313" t="s">
        <v>299</v>
      </c>
      <c r="D34" s="311">
        <v>100</v>
      </c>
      <c r="E34" s="315">
        <v>16.8</v>
      </c>
      <c r="F34" s="314">
        <v>11.35</v>
      </c>
      <c r="G34" s="314">
        <v>6.87</v>
      </c>
      <c r="H34" s="314">
        <v>196.79</v>
      </c>
    </row>
    <row r="35" spans="1:8" ht="15.6">
      <c r="A35" s="432"/>
      <c r="B35" s="311" t="s">
        <v>300</v>
      </c>
      <c r="C35" s="313" t="s">
        <v>270</v>
      </c>
      <c r="D35" s="311">
        <v>180</v>
      </c>
      <c r="E35" s="314">
        <v>4.33</v>
      </c>
      <c r="F35" s="314">
        <v>6.45</v>
      </c>
      <c r="G35" s="311">
        <v>16.940000000000001</v>
      </c>
      <c r="H35" s="315">
        <v>143.97999999999999</v>
      </c>
    </row>
    <row r="36" spans="1:8" ht="15.6">
      <c r="A36" s="432"/>
      <c r="B36" s="314" t="s">
        <v>125</v>
      </c>
      <c r="C36" s="313" t="s">
        <v>126</v>
      </c>
      <c r="D36" s="311">
        <v>200</v>
      </c>
      <c r="E36" s="314">
        <v>0.16</v>
      </c>
      <c r="F36" s="314">
        <v>0.16</v>
      </c>
      <c r="G36" s="315">
        <v>14.9</v>
      </c>
      <c r="H36" s="314">
        <v>62.69</v>
      </c>
    </row>
    <row r="37" spans="1:8" ht="15.6">
      <c r="A37" s="432"/>
      <c r="B37" s="314"/>
      <c r="C37" s="313" t="s">
        <v>22</v>
      </c>
      <c r="D37" s="311">
        <v>60</v>
      </c>
      <c r="E37" s="314">
        <v>4.74</v>
      </c>
      <c r="F37" s="315">
        <v>0.6</v>
      </c>
      <c r="G37" s="314">
        <v>28.98</v>
      </c>
      <c r="H37" s="311">
        <v>141</v>
      </c>
    </row>
    <row r="38" spans="1:8" ht="15.6">
      <c r="A38" s="432"/>
      <c r="B38" s="314"/>
      <c r="C38" s="313" t="s">
        <v>127</v>
      </c>
      <c r="D38" s="311">
        <v>60</v>
      </c>
      <c r="E38" s="314">
        <v>3.96</v>
      </c>
      <c r="F38" s="314">
        <v>0.72</v>
      </c>
      <c r="G38" s="314">
        <v>23.79</v>
      </c>
      <c r="H38" s="315">
        <v>118.8</v>
      </c>
    </row>
    <row r="39" spans="1:8" ht="15.6">
      <c r="A39" s="432"/>
      <c r="B39" s="433" t="s">
        <v>128</v>
      </c>
      <c r="C39" s="433"/>
      <c r="D39" s="316">
        <v>950</v>
      </c>
      <c r="E39" s="317">
        <v>37.159999999999997</v>
      </c>
      <c r="F39" s="317">
        <v>27.93</v>
      </c>
      <c r="G39" s="317">
        <v>117.66</v>
      </c>
      <c r="H39" s="317">
        <v>876.08</v>
      </c>
    </row>
    <row r="40" spans="1:8" ht="15.6">
      <c r="A40" s="432" t="s">
        <v>48</v>
      </c>
      <c r="B40" s="311" t="s">
        <v>149</v>
      </c>
      <c r="C40" s="313" t="s">
        <v>150</v>
      </c>
      <c r="D40" s="318">
        <v>100</v>
      </c>
      <c r="E40" s="319">
        <v>1.26</v>
      </c>
      <c r="F40" s="319">
        <v>8.1</v>
      </c>
      <c r="G40" s="319">
        <v>6.25</v>
      </c>
      <c r="H40" s="319">
        <v>103.67</v>
      </c>
    </row>
    <row r="41" spans="1:8" ht="15.6">
      <c r="A41" s="432"/>
      <c r="B41" s="311">
        <v>100</v>
      </c>
      <c r="C41" s="313" t="s">
        <v>151</v>
      </c>
      <c r="D41" s="318">
        <v>250</v>
      </c>
      <c r="E41" s="319">
        <v>2.2799999999999998</v>
      </c>
      <c r="F41" s="319">
        <v>4.28</v>
      </c>
      <c r="G41" s="319">
        <v>10.67</v>
      </c>
      <c r="H41" s="319">
        <v>90.79</v>
      </c>
    </row>
    <row r="42" spans="1:8" ht="31.2">
      <c r="A42" s="432"/>
      <c r="B42" s="311" t="s">
        <v>152</v>
      </c>
      <c r="C42" s="313" t="s">
        <v>301</v>
      </c>
      <c r="D42" s="318">
        <v>105</v>
      </c>
      <c r="E42" s="319">
        <v>22.52</v>
      </c>
      <c r="F42" s="319">
        <v>7.12</v>
      </c>
      <c r="G42" s="319">
        <v>4.16</v>
      </c>
      <c r="H42" s="319">
        <v>171.32</v>
      </c>
    </row>
    <row r="43" spans="1:8" ht="15.6">
      <c r="A43" s="432"/>
      <c r="B43" s="311" t="s">
        <v>154</v>
      </c>
      <c r="C43" s="313" t="s">
        <v>268</v>
      </c>
      <c r="D43" s="318">
        <v>180</v>
      </c>
      <c r="E43" s="319">
        <v>3.96</v>
      </c>
      <c r="F43" s="319">
        <v>7.12</v>
      </c>
      <c r="G43" s="319">
        <v>26.55</v>
      </c>
      <c r="H43" s="319">
        <v>186.58</v>
      </c>
    </row>
    <row r="44" spans="1:8" ht="15.6">
      <c r="A44" s="432"/>
      <c r="B44" s="311" t="s">
        <v>135</v>
      </c>
      <c r="C44" s="313" t="s">
        <v>136</v>
      </c>
      <c r="D44" s="318">
        <v>200</v>
      </c>
      <c r="E44" s="319">
        <v>0.59</v>
      </c>
      <c r="F44" s="319">
        <v>0.05</v>
      </c>
      <c r="G44" s="319">
        <v>18.579999999999998</v>
      </c>
      <c r="H44" s="319">
        <v>77.94</v>
      </c>
    </row>
    <row r="45" spans="1:8" ht="15.6">
      <c r="A45" s="432"/>
      <c r="B45" s="314"/>
      <c r="C45" s="313" t="s">
        <v>22</v>
      </c>
      <c r="D45" s="318">
        <v>50</v>
      </c>
      <c r="E45" s="319">
        <v>3.95</v>
      </c>
      <c r="F45" s="320">
        <v>0.5</v>
      </c>
      <c r="G45" s="319">
        <v>24.15</v>
      </c>
      <c r="H45" s="318">
        <v>117.5</v>
      </c>
    </row>
    <row r="46" spans="1:8" ht="15.6">
      <c r="A46" s="432"/>
      <c r="B46" s="314"/>
      <c r="C46" s="313" t="s">
        <v>127</v>
      </c>
      <c r="D46" s="318">
        <v>60</v>
      </c>
      <c r="E46" s="319">
        <v>3.96</v>
      </c>
      <c r="F46" s="319">
        <v>0.72</v>
      </c>
      <c r="G46" s="319">
        <v>23.79</v>
      </c>
      <c r="H46" s="320">
        <v>118.8</v>
      </c>
    </row>
    <row r="47" spans="1:8" ht="15.6">
      <c r="A47" s="432"/>
      <c r="B47" s="433" t="s">
        <v>128</v>
      </c>
      <c r="C47" s="433"/>
      <c r="D47" s="321">
        <v>945</v>
      </c>
      <c r="E47" s="322">
        <v>38.520000000000003</v>
      </c>
      <c r="F47" s="322">
        <v>27.89</v>
      </c>
      <c r="G47" s="322">
        <v>114.15</v>
      </c>
      <c r="H47" s="322">
        <v>866.6</v>
      </c>
    </row>
    <row r="48" spans="1:8" ht="15.6">
      <c r="A48" s="432" t="s">
        <v>55</v>
      </c>
      <c r="B48" s="311" t="s">
        <v>302</v>
      </c>
      <c r="C48" s="313" t="s">
        <v>303</v>
      </c>
      <c r="D48" s="311">
        <v>100</v>
      </c>
      <c r="E48" s="314">
        <v>0.91</v>
      </c>
      <c r="F48" s="314">
        <v>8.11</v>
      </c>
      <c r="G48" s="314">
        <v>3.36</v>
      </c>
      <c r="H48" s="314">
        <v>90.1</v>
      </c>
    </row>
    <row r="49" spans="1:8" ht="31.2">
      <c r="A49" s="432"/>
      <c r="B49" s="311" t="s">
        <v>156</v>
      </c>
      <c r="C49" s="313" t="s">
        <v>198</v>
      </c>
      <c r="D49" s="311">
        <v>255</v>
      </c>
      <c r="E49" s="314">
        <v>2.2000000000000002</v>
      </c>
      <c r="F49" s="314">
        <v>7.09</v>
      </c>
      <c r="G49" s="314">
        <v>18.059999999999999</v>
      </c>
      <c r="H49" s="314">
        <v>145.29</v>
      </c>
    </row>
    <row r="50" spans="1:8" ht="15.6">
      <c r="A50" s="432"/>
      <c r="B50" s="314" t="s">
        <v>56</v>
      </c>
      <c r="C50" s="313" t="s">
        <v>199</v>
      </c>
      <c r="D50" s="311">
        <v>100</v>
      </c>
      <c r="E50" s="314">
        <v>19.18</v>
      </c>
      <c r="F50" s="314">
        <v>10.24</v>
      </c>
      <c r="G50" s="314">
        <v>1.91</v>
      </c>
      <c r="H50" s="314">
        <v>176.68</v>
      </c>
    </row>
    <row r="51" spans="1:8" ht="15.6">
      <c r="A51" s="432"/>
      <c r="B51" s="311" t="s">
        <v>18</v>
      </c>
      <c r="C51" s="313" t="s">
        <v>19</v>
      </c>
      <c r="D51" s="311">
        <v>180</v>
      </c>
      <c r="E51" s="315">
        <v>7.97</v>
      </c>
      <c r="F51" s="314">
        <v>5.29</v>
      </c>
      <c r="G51" s="315">
        <v>50.84</v>
      </c>
      <c r="H51" s="315">
        <v>283.02</v>
      </c>
    </row>
    <row r="52" spans="1:8" ht="15.6">
      <c r="A52" s="432"/>
      <c r="B52" s="311" t="s">
        <v>125</v>
      </c>
      <c r="C52" s="313" t="s">
        <v>143</v>
      </c>
      <c r="D52" s="311">
        <v>200</v>
      </c>
      <c r="E52" s="314">
        <v>0.16</v>
      </c>
      <c r="F52" s="314">
        <v>0.04</v>
      </c>
      <c r="G52" s="314">
        <v>15.42</v>
      </c>
      <c r="H52" s="315">
        <v>63.6</v>
      </c>
    </row>
    <row r="53" spans="1:8" ht="15.6">
      <c r="A53" s="432"/>
      <c r="B53" s="314"/>
      <c r="C53" s="313" t="s">
        <v>22</v>
      </c>
      <c r="D53" s="311">
        <v>30</v>
      </c>
      <c r="E53" s="314">
        <v>2.37</v>
      </c>
      <c r="F53" s="315">
        <v>0.3</v>
      </c>
      <c r="G53" s="314">
        <v>14.49</v>
      </c>
      <c r="H53" s="315">
        <v>70.5</v>
      </c>
    </row>
    <row r="54" spans="1:8" ht="15.6">
      <c r="A54" s="432"/>
      <c r="B54" s="314"/>
      <c r="C54" s="313" t="s">
        <v>127</v>
      </c>
      <c r="D54" s="311">
        <v>40</v>
      </c>
      <c r="E54" s="314">
        <v>2.64</v>
      </c>
      <c r="F54" s="314">
        <v>0.48</v>
      </c>
      <c r="G54" s="314">
        <v>15.86</v>
      </c>
      <c r="H54" s="315">
        <v>79.2</v>
      </c>
    </row>
    <row r="55" spans="1:8" ht="15.6">
      <c r="A55" s="432"/>
      <c r="B55" s="433" t="s">
        <v>128</v>
      </c>
      <c r="C55" s="433"/>
      <c r="D55" s="316">
        <v>905</v>
      </c>
      <c r="E55" s="317">
        <v>35.43</v>
      </c>
      <c r="F55" s="317">
        <v>31.55</v>
      </c>
      <c r="G55" s="317">
        <v>119.94</v>
      </c>
      <c r="H55" s="317">
        <v>908.39</v>
      </c>
    </row>
    <row r="56" spans="1:8" ht="31.2">
      <c r="A56" s="432" t="s">
        <v>58</v>
      </c>
      <c r="B56" s="311" t="s">
        <v>158</v>
      </c>
      <c r="C56" s="313" t="s">
        <v>159</v>
      </c>
      <c r="D56" s="311">
        <v>100</v>
      </c>
      <c r="E56" s="314">
        <v>3.09</v>
      </c>
      <c r="F56" s="314">
        <v>7.19</v>
      </c>
      <c r="G56" s="314">
        <v>11.84</v>
      </c>
      <c r="H56" s="314">
        <v>124.94</v>
      </c>
    </row>
    <row r="57" spans="1:8" ht="31.2">
      <c r="A57" s="432"/>
      <c r="B57" s="311" t="s">
        <v>160</v>
      </c>
      <c r="C57" s="313" t="s">
        <v>200</v>
      </c>
      <c r="D57" s="311">
        <v>255</v>
      </c>
      <c r="E57" s="314">
        <v>2.42</v>
      </c>
      <c r="F57" s="314">
        <v>6.06</v>
      </c>
      <c r="G57" s="314">
        <v>11.49</v>
      </c>
      <c r="H57" s="315">
        <v>110.85</v>
      </c>
    </row>
    <row r="58" spans="1:8" ht="15.6">
      <c r="A58" s="432"/>
      <c r="B58" s="311" t="s">
        <v>84</v>
      </c>
      <c r="C58" s="313" t="s">
        <v>171</v>
      </c>
      <c r="D58" s="311">
        <v>100</v>
      </c>
      <c r="E58" s="314">
        <v>16.32</v>
      </c>
      <c r="F58" s="314">
        <v>8.5500000000000007</v>
      </c>
      <c r="G58" s="314">
        <v>13.38</v>
      </c>
      <c r="H58" s="314">
        <v>193.93</v>
      </c>
    </row>
    <row r="59" spans="1:8" ht="15.6">
      <c r="A59" s="432"/>
      <c r="B59" s="311">
        <v>487</v>
      </c>
      <c r="C59" s="313" t="s">
        <v>293</v>
      </c>
      <c r="D59" s="311">
        <v>180</v>
      </c>
      <c r="E59" s="314">
        <v>3.92</v>
      </c>
      <c r="F59" s="315">
        <v>4.5</v>
      </c>
      <c r="G59" s="314">
        <v>13.64</v>
      </c>
      <c r="H59" s="314">
        <v>112.28</v>
      </c>
    </row>
    <row r="60" spans="1:8" ht="15.6">
      <c r="A60" s="432"/>
      <c r="B60" s="314" t="s">
        <v>125</v>
      </c>
      <c r="C60" s="313" t="s">
        <v>162</v>
      </c>
      <c r="D60" s="311">
        <v>200</v>
      </c>
      <c r="E60" s="314">
        <v>0.24</v>
      </c>
      <c r="F60" s="314">
        <v>0.13</v>
      </c>
      <c r="G60" s="314">
        <v>15.14</v>
      </c>
      <c r="H60" s="314">
        <v>64.06</v>
      </c>
    </row>
    <row r="61" spans="1:8" ht="15.6">
      <c r="A61" s="432"/>
      <c r="B61" s="314"/>
      <c r="C61" s="313" t="s">
        <v>22</v>
      </c>
      <c r="D61" s="311">
        <v>50</v>
      </c>
      <c r="E61" s="314">
        <v>3.95</v>
      </c>
      <c r="F61" s="315">
        <v>0.5</v>
      </c>
      <c r="G61" s="314">
        <v>24.15</v>
      </c>
      <c r="H61" s="315">
        <v>117.5</v>
      </c>
    </row>
    <row r="62" spans="1:8" ht="15.6">
      <c r="A62" s="432"/>
      <c r="B62" s="314"/>
      <c r="C62" s="313" t="s">
        <v>127</v>
      </c>
      <c r="D62" s="311">
        <v>60</v>
      </c>
      <c r="E62" s="314">
        <v>3.96</v>
      </c>
      <c r="F62" s="314">
        <v>0.72</v>
      </c>
      <c r="G62" s="314">
        <v>23.79</v>
      </c>
      <c r="H62" s="315">
        <v>118.8</v>
      </c>
    </row>
    <row r="63" spans="1:8" ht="15.6">
      <c r="A63" s="432"/>
      <c r="B63" s="433" t="s">
        <v>128</v>
      </c>
      <c r="C63" s="433"/>
      <c r="D63" s="316">
        <v>945</v>
      </c>
      <c r="E63" s="317">
        <v>33.9</v>
      </c>
      <c r="F63" s="317">
        <v>27.65</v>
      </c>
      <c r="G63" s="317">
        <v>113.43</v>
      </c>
      <c r="H63" s="317">
        <v>842.36</v>
      </c>
    </row>
    <row r="64" spans="1:8" ht="15.6">
      <c r="A64" s="432" t="s">
        <v>62</v>
      </c>
      <c r="B64" s="311" t="s">
        <v>129</v>
      </c>
      <c r="C64" s="313" t="s">
        <v>130</v>
      </c>
      <c r="D64" s="311">
        <v>100</v>
      </c>
      <c r="E64" s="314">
        <v>1.54</v>
      </c>
      <c r="F64" s="315">
        <v>7.16</v>
      </c>
      <c r="G64" s="314">
        <v>4.3099999999999996</v>
      </c>
      <c r="H64" s="314">
        <v>88.13</v>
      </c>
    </row>
    <row r="65" spans="1:8" ht="31.2">
      <c r="A65" s="432"/>
      <c r="B65" s="311" t="s">
        <v>163</v>
      </c>
      <c r="C65" s="313" t="s">
        <v>201</v>
      </c>
      <c r="D65" s="311">
        <v>255</v>
      </c>
      <c r="E65" s="314">
        <v>2.4</v>
      </c>
      <c r="F65" s="314">
        <v>3.13</v>
      </c>
      <c r="G65" s="314">
        <v>16.850000000000001</v>
      </c>
      <c r="H65" s="314">
        <v>105.92</v>
      </c>
    </row>
    <row r="66" spans="1:8" ht="15.6">
      <c r="A66" s="432"/>
      <c r="B66" s="311" t="s">
        <v>165</v>
      </c>
      <c r="C66" s="313" t="s">
        <v>202</v>
      </c>
      <c r="D66" s="311">
        <v>100</v>
      </c>
      <c r="E66" s="314">
        <v>20.66</v>
      </c>
      <c r="F66" s="314">
        <v>14.93</v>
      </c>
      <c r="G66" s="314">
        <v>3.58</v>
      </c>
      <c r="H66" s="314">
        <v>231.45</v>
      </c>
    </row>
    <row r="67" spans="1:8" ht="15.6">
      <c r="A67" s="432"/>
      <c r="B67" s="311" t="s">
        <v>45</v>
      </c>
      <c r="C67" s="313" t="s">
        <v>46</v>
      </c>
      <c r="D67" s="311">
        <v>180</v>
      </c>
      <c r="E67" s="314">
        <v>7.6</v>
      </c>
      <c r="F67" s="314">
        <v>5.61</v>
      </c>
      <c r="G67" s="314">
        <v>34.33</v>
      </c>
      <c r="H67" s="314">
        <v>217.85</v>
      </c>
    </row>
    <row r="68" spans="1:8" ht="15.6">
      <c r="A68" s="432"/>
      <c r="B68" s="311" t="s">
        <v>167</v>
      </c>
      <c r="C68" s="313" t="s">
        <v>168</v>
      </c>
      <c r="D68" s="311">
        <v>200</v>
      </c>
      <c r="E68" s="314">
        <v>0.53</v>
      </c>
      <c r="F68" s="314">
        <v>0.22</v>
      </c>
      <c r="G68" s="315">
        <v>18.600000000000001</v>
      </c>
      <c r="H68" s="314">
        <v>88.51</v>
      </c>
    </row>
    <row r="69" spans="1:8" ht="15.6">
      <c r="A69" s="432"/>
      <c r="B69" s="314"/>
      <c r="C69" s="313" t="s">
        <v>22</v>
      </c>
      <c r="D69" s="311">
        <v>40</v>
      </c>
      <c r="E69" s="314">
        <v>3.16</v>
      </c>
      <c r="F69" s="315">
        <v>0.4</v>
      </c>
      <c r="G69" s="314">
        <v>19.32</v>
      </c>
      <c r="H69" s="311">
        <v>94</v>
      </c>
    </row>
    <row r="70" spans="1:8" ht="15.6">
      <c r="A70" s="432"/>
      <c r="B70" s="314"/>
      <c r="C70" s="313" t="s">
        <v>127</v>
      </c>
      <c r="D70" s="311">
        <v>50</v>
      </c>
      <c r="E70" s="315">
        <v>3.3</v>
      </c>
      <c r="F70" s="315">
        <v>0.6</v>
      </c>
      <c r="G70" s="314">
        <v>19.829999999999998</v>
      </c>
      <c r="H70" s="311">
        <v>99</v>
      </c>
    </row>
    <row r="71" spans="1:8" ht="15.6">
      <c r="A71" s="432"/>
      <c r="B71" s="433" t="s">
        <v>128</v>
      </c>
      <c r="C71" s="433"/>
      <c r="D71" s="316">
        <v>925</v>
      </c>
      <c r="E71" s="317">
        <v>39.19</v>
      </c>
      <c r="F71" s="317">
        <v>32.049999999999997</v>
      </c>
      <c r="G71" s="317">
        <v>116.82</v>
      </c>
      <c r="H71" s="317">
        <v>924.86</v>
      </c>
    </row>
    <row r="72" spans="1:8" ht="15.6">
      <c r="A72" s="432" t="s">
        <v>66</v>
      </c>
      <c r="B72" s="311" t="s">
        <v>296</v>
      </c>
      <c r="C72" s="313" t="s">
        <v>297</v>
      </c>
      <c r="D72" s="311">
        <v>100</v>
      </c>
      <c r="E72" s="314">
        <v>1.3</v>
      </c>
      <c r="F72" s="314">
        <v>5.0999999999999996</v>
      </c>
      <c r="G72" s="314">
        <v>6.9</v>
      </c>
      <c r="H72" s="314">
        <v>79.95</v>
      </c>
    </row>
    <row r="73" spans="1:8" ht="31.2">
      <c r="A73" s="432"/>
      <c r="B73" s="311" t="s">
        <v>121</v>
      </c>
      <c r="C73" s="313" t="s">
        <v>194</v>
      </c>
      <c r="D73" s="311">
        <v>255</v>
      </c>
      <c r="E73" s="314">
        <v>1.92</v>
      </c>
      <c r="F73" s="315">
        <v>3.94</v>
      </c>
      <c r="G73" s="314">
        <v>13.06</v>
      </c>
      <c r="H73" s="314">
        <v>95.92</v>
      </c>
    </row>
    <row r="74" spans="1:8" ht="15.6">
      <c r="A74" s="432"/>
      <c r="B74" s="311">
        <v>356</v>
      </c>
      <c r="C74" s="313" t="s">
        <v>59</v>
      </c>
      <c r="D74" s="311">
        <v>100</v>
      </c>
      <c r="E74" s="314">
        <v>19.149999999999999</v>
      </c>
      <c r="F74" s="315">
        <v>16.46</v>
      </c>
      <c r="G74" s="314">
        <v>0.27</v>
      </c>
      <c r="H74" s="315">
        <v>270.5</v>
      </c>
    </row>
    <row r="75" spans="1:8" ht="15.6">
      <c r="A75" s="432"/>
      <c r="B75" s="311" t="s">
        <v>60</v>
      </c>
      <c r="C75" s="313" t="s">
        <v>265</v>
      </c>
      <c r="D75" s="311">
        <v>180</v>
      </c>
      <c r="E75" s="314">
        <v>4.22</v>
      </c>
      <c r="F75" s="314">
        <v>3.55</v>
      </c>
      <c r="G75" s="314">
        <v>38.25</v>
      </c>
      <c r="H75" s="314">
        <v>202.08</v>
      </c>
    </row>
    <row r="76" spans="1:8" ht="15.6">
      <c r="A76" s="432"/>
      <c r="B76" s="311" t="s">
        <v>125</v>
      </c>
      <c r="C76" s="313" t="s">
        <v>143</v>
      </c>
      <c r="D76" s="311">
        <v>200</v>
      </c>
      <c r="E76" s="314">
        <v>0.16</v>
      </c>
      <c r="F76" s="314">
        <v>0.04</v>
      </c>
      <c r="G76" s="314">
        <v>15.42</v>
      </c>
      <c r="H76" s="315">
        <v>63.6</v>
      </c>
    </row>
    <row r="77" spans="1:8" ht="15.6">
      <c r="A77" s="432"/>
      <c r="B77" s="314"/>
      <c r="C77" s="313" t="s">
        <v>22</v>
      </c>
      <c r="D77" s="311">
        <v>40</v>
      </c>
      <c r="E77" s="314">
        <v>3.16</v>
      </c>
      <c r="F77" s="315">
        <v>0.4</v>
      </c>
      <c r="G77" s="314">
        <v>19.32</v>
      </c>
      <c r="H77" s="311">
        <v>94</v>
      </c>
    </row>
    <row r="78" spans="1:8" ht="15.6">
      <c r="A78" s="432"/>
      <c r="B78" s="314"/>
      <c r="C78" s="313" t="s">
        <v>127</v>
      </c>
      <c r="D78" s="311">
        <v>50</v>
      </c>
      <c r="E78" s="315">
        <v>3.3</v>
      </c>
      <c r="F78" s="315">
        <v>0.6</v>
      </c>
      <c r="G78" s="314">
        <v>19.829999999999998</v>
      </c>
      <c r="H78" s="311">
        <v>99</v>
      </c>
    </row>
    <row r="79" spans="1:8" ht="15.6">
      <c r="A79" s="432"/>
      <c r="B79" s="433" t="s">
        <v>128</v>
      </c>
      <c r="C79" s="433"/>
      <c r="D79" s="316">
        <v>925</v>
      </c>
      <c r="E79" s="317">
        <v>33.21</v>
      </c>
      <c r="F79" s="317">
        <v>30.09</v>
      </c>
      <c r="G79" s="317">
        <v>113.05</v>
      </c>
      <c r="H79" s="317">
        <v>905.05</v>
      </c>
    </row>
    <row r="80" spans="1:8" ht="15.6">
      <c r="A80" s="432" t="s">
        <v>69</v>
      </c>
      <c r="B80" s="311" t="s">
        <v>169</v>
      </c>
      <c r="C80" s="313" t="s">
        <v>170</v>
      </c>
      <c r="D80" s="311">
        <v>100</v>
      </c>
      <c r="E80" s="314">
        <v>1.75</v>
      </c>
      <c r="F80" s="314">
        <v>7.21</v>
      </c>
      <c r="G80" s="314">
        <v>9.36</v>
      </c>
      <c r="H80" s="314">
        <v>110.05</v>
      </c>
    </row>
    <row r="81" spans="1:8" ht="31.2">
      <c r="A81" s="432"/>
      <c r="B81" s="311" t="s">
        <v>146</v>
      </c>
      <c r="C81" s="313" t="s">
        <v>140</v>
      </c>
      <c r="D81" s="311">
        <v>250</v>
      </c>
      <c r="E81" s="315">
        <v>5.87</v>
      </c>
      <c r="F81" s="314">
        <v>3.55</v>
      </c>
      <c r="G81" s="314">
        <v>19.28</v>
      </c>
      <c r="H81" s="315">
        <v>132.87</v>
      </c>
    </row>
    <row r="82" spans="1:8" ht="31.2">
      <c r="A82" s="432"/>
      <c r="B82" s="311" t="s">
        <v>70</v>
      </c>
      <c r="C82" s="313" t="s">
        <v>204</v>
      </c>
      <c r="D82" s="311">
        <v>105</v>
      </c>
      <c r="E82" s="315">
        <v>16.239999999999998</v>
      </c>
      <c r="F82" s="314">
        <v>9.67</v>
      </c>
      <c r="G82" s="314">
        <v>13.46</v>
      </c>
      <c r="H82" s="314">
        <v>203.11</v>
      </c>
    </row>
    <row r="83" spans="1:8" ht="15.6">
      <c r="A83" s="432"/>
      <c r="B83" s="311" t="s">
        <v>72</v>
      </c>
      <c r="C83" s="313" t="s">
        <v>73</v>
      </c>
      <c r="D83" s="311">
        <v>180</v>
      </c>
      <c r="E83" s="314">
        <v>4.42</v>
      </c>
      <c r="F83" s="314">
        <v>6.1</v>
      </c>
      <c r="G83" s="314">
        <v>34.86</v>
      </c>
      <c r="H83" s="314">
        <v>211.68</v>
      </c>
    </row>
    <row r="84" spans="1:8" ht="15.6">
      <c r="A84" s="432"/>
      <c r="B84" s="314" t="s">
        <v>125</v>
      </c>
      <c r="C84" s="313" t="s">
        <v>126</v>
      </c>
      <c r="D84" s="311">
        <v>200</v>
      </c>
      <c r="E84" s="314">
        <v>0.16</v>
      </c>
      <c r="F84" s="314">
        <v>0.16</v>
      </c>
      <c r="G84" s="315">
        <v>14.9</v>
      </c>
      <c r="H84" s="314">
        <v>62.69</v>
      </c>
    </row>
    <row r="85" spans="1:8" ht="15.6">
      <c r="A85" s="432"/>
      <c r="B85" s="314"/>
      <c r="C85" s="313" t="s">
        <v>22</v>
      </c>
      <c r="D85" s="311">
        <v>30</v>
      </c>
      <c r="E85" s="314">
        <v>2.37</v>
      </c>
      <c r="F85" s="315">
        <v>0.3</v>
      </c>
      <c r="G85" s="314">
        <v>14.49</v>
      </c>
      <c r="H85" s="315">
        <v>70.5</v>
      </c>
    </row>
    <row r="86" spans="1:8" ht="15.6">
      <c r="A86" s="432"/>
      <c r="B86" s="314"/>
      <c r="C86" s="313" t="s">
        <v>127</v>
      </c>
      <c r="D86" s="311">
        <v>40</v>
      </c>
      <c r="E86" s="314">
        <v>2.64</v>
      </c>
      <c r="F86" s="314">
        <v>0.48</v>
      </c>
      <c r="G86" s="314">
        <v>15.86</v>
      </c>
      <c r="H86" s="315">
        <v>79.2</v>
      </c>
    </row>
    <row r="87" spans="1:8" ht="15.6">
      <c r="A87" s="432"/>
      <c r="B87" s="433" t="s">
        <v>128</v>
      </c>
      <c r="C87" s="433"/>
      <c r="D87" s="316">
        <v>905</v>
      </c>
      <c r="E87" s="317">
        <v>33.450000000000003</v>
      </c>
      <c r="F87" s="317">
        <v>27.47</v>
      </c>
      <c r="G87" s="317">
        <v>122.21</v>
      </c>
      <c r="H87" s="317">
        <v>870.1</v>
      </c>
    </row>
    <row r="88" spans="1:8" ht="31.2">
      <c r="A88" s="432" t="s">
        <v>76</v>
      </c>
      <c r="B88" s="311" t="s">
        <v>304</v>
      </c>
      <c r="C88" s="313" t="s">
        <v>305</v>
      </c>
      <c r="D88" s="311">
        <v>100</v>
      </c>
      <c r="E88" s="315">
        <v>1.53</v>
      </c>
      <c r="F88" s="315">
        <v>5.17</v>
      </c>
      <c r="G88" s="314">
        <v>4.0999999999999996</v>
      </c>
      <c r="H88" s="314">
        <v>69.16</v>
      </c>
    </row>
    <row r="89" spans="1:8" ht="31.2">
      <c r="A89" s="432"/>
      <c r="B89" s="311" t="s">
        <v>294</v>
      </c>
      <c r="C89" s="313" t="s">
        <v>295</v>
      </c>
      <c r="D89" s="311">
        <v>255</v>
      </c>
      <c r="E89" s="314">
        <v>1.93</v>
      </c>
      <c r="F89" s="314">
        <v>7.07</v>
      </c>
      <c r="G89" s="314">
        <v>13.5</v>
      </c>
      <c r="H89" s="314">
        <v>126.13</v>
      </c>
    </row>
    <row r="90" spans="1:8" ht="15.6">
      <c r="A90" s="432"/>
      <c r="B90" s="311" t="s">
        <v>176</v>
      </c>
      <c r="C90" s="313" t="s">
        <v>252</v>
      </c>
      <c r="D90" s="311">
        <v>100</v>
      </c>
      <c r="E90" s="314">
        <v>17.579999999999998</v>
      </c>
      <c r="F90" s="314">
        <v>12.65</v>
      </c>
      <c r="G90" s="314">
        <v>3.58</v>
      </c>
      <c r="H90" s="314">
        <v>195.05</v>
      </c>
    </row>
    <row r="91" spans="1:8" ht="15.6">
      <c r="A91" s="432"/>
      <c r="B91" s="311" t="s">
        <v>45</v>
      </c>
      <c r="C91" s="313" t="s">
        <v>46</v>
      </c>
      <c r="D91" s="311">
        <v>180</v>
      </c>
      <c r="E91" s="314">
        <v>7.6</v>
      </c>
      <c r="F91" s="314">
        <v>5.61</v>
      </c>
      <c r="G91" s="314">
        <v>34.33</v>
      </c>
      <c r="H91" s="314">
        <v>217.85</v>
      </c>
    </row>
    <row r="92" spans="1:8" ht="15.6">
      <c r="A92" s="432"/>
      <c r="B92" s="311" t="s">
        <v>135</v>
      </c>
      <c r="C92" s="313" t="s">
        <v>136</v>
      </c>
      <c r="D92" s="311">
        <v>200</v>
      </c>
      <c r="E92" s="314">
        <v>0.59</v>
      </c>
      <c r="F92" s="314">
        <v>0.05</v>
      </c>
      <c r="G92" s="314">
        <v>18.579999999999998</v>
      </c>
      <c r="H92" s="314">
        <v>77.94</v>
      </c>
    </row>
    <row r="93" spans="1:8" ht="15.6">
      <c r="A93" s="432"/>
      <c r="B93" s="314"/>
      <c r="C93" s="313" t="s">
        <v>22</v>
      </c>
      <c r="D93" s="311">
        <v>40</v>
      </c>
      <c r="E93" s="314">
        <v>3.16</v>
      </c>
      <c r="F93" s="315">
        <v>0.4</v>
      </c>
      <c r="G93" s="314">
        <v>19.32</v>
      </c>
      <c r="H93" s="311">
        <v>94</v>
      </c>
    </row>
    <row r="94" spans="1:8" ht="15.6">
      <c r="A94" s="432"/>
      <c r="B94" s="314"/>
      <c r="C94" s="313" t="s">
        <v>127</v>
      </c>
      <c r="D94" s="311">
        <v>50</v>
      </c>
      <c r="E94" s="315">
        <v>3.3</v>
      </c>
      <c r="F94" s="315">
        <v>0.6</v>
      </c>
      <c r="G94" s="314">
        <v>19.829999999999998</v>
      </c>
      <c r="H94" s="311">
        <v>99</v>
      </c>
    </row>
    <row r="95" spans="1:8" ht="15.6">
      <c r="A95" s="432"/>
      <c r="B95" s="433" t="s">
        <v>128</v>
      </c>
      <c r="C95" s="433"/>
      <c r="D95" s="316">
        <v>925</v>
      </c>
      <c r="E95" s="317">
        <v>35.69</v>
      </c>
      <c r="F95" s="317">
        <v>31.55</v>
      </c>
      <c r="G95" s="317">
        <v>113.24</v>
      </c>
      <c r="H95" s="317">
        <v>879.13</v>
      </c>
    </row>
    <row r="96" spans="1:8" ht="15.6">
      <c r="A96" s="432" t="s">
        <v>78</v>
      </c>
      <c r="B96" s="311" t="s">
        <v>296</v>
      </c>
      <c r="C96" s="313" t="s">
        <v>297</v>
      </c>
      <c r="D96" s="311">
        <v>100</v>
      </c>
      <c r="E96" s="314">
        <v>1.3</v>
      </c>
      <c r="F96" s="314">
        <v>5.0999999999999996</v>
      </c>
      <c r="G96" s="314">
        <v>6.9</v>
      </c>
      <c r="H96" s="314">
        <v>79.95</v>
      </c>
    </row>
    <row r="97" spans="1:8" ht="31.2">
      <c r="A97" s="432"/>
      <c r="B97" s="311" t="s">
        <v>156</v>
      </c>
      <c r="C97" s="313" t="s">
        <v>178</v>
      </c>
      <c r="D97" s="311">
        <v>255</v>
      </c>
      <c r="E97" s="314">
        <v>2.2000000000000002</v>
      </c>
      <c r="F97" s="314">
        <v>7.09</v>
      </c>
      <c r="G97" s="314">
        <v>18.059999999999999</v>
      </c>
      <c r="H97" s="314">
        <v>145.29</v>
      </c>
    </row>
    <row r="98" spans="1:8" ht="31.2">
      <c r="A98" s="432"/>
      <c r="B98" s="311" t="s">
        <v>185</v>
      </c>
      <c r="C98" s="313" t="s">
        <v>207</v>
      </c>
      <c r="D98" s="311">
        <v>255</v>
      </c>
      <c r="E98" s="315">
        <v>29.44</v>
      </c>
      <c r="F98" s="314">
        <v>15.56</v>
      </c>
      <c r="G98" s="314">
        <v>52.69</v>
      </c>
      <c r="H98" s="315">
        <v>468.01</v>
      </c>
    </row>
    <row r="99" spans="1:8" ht="15.6">
      <c r="A99" s="432"/>
      <c r="B99" s="311" t="s">
        <v>125</v>
      </c>
      <c r="C99" s="313" t="s">
        <v>143</v>
      </c>
      <c r="D99" s="311">
        <v>200</v>
      </c>
      <c r="E99" s="314">
        <v>0.16</v>
      </c>
      <c r="F99" s="314">
        <v>0.04</v>
      </c>
      <c r="G99" s="314">
        <v>15.42</v>
      </c>
      <c r="H99" s="315">
        <v>63.6</v>
      </c>
    </row>
    <row r="100" spans="1:8" ht="15.6">
      <c r="A100" s="432"/>
      <c r="B100" s="314"/>
      <c r="C100" s="313" t="s">
        <v>22</v>
      </c>
      <c r="D100" s="311">
        <v>40</v>
      </c>
      <c r="E100" s="314">
        <v>3.16</v>
      </c>
      <c r="F100" s="315">
        <v>0.4</v>
      </c>
      <c r="G100" s="314">
        <v>19.32</v>
      </c>
      <c r="H100" s="311">
        <v>94</v>
      </c>
    </row>
    <row r="101" spans="1:8" ht="15.6">
      <c r="A101" s="432"/>
      <c r="B101" s="314"/>
      <c r="C101" s="313" t="s">
        <v>127</v>
      </c>
      <c r="D101" s="311">
        <v>50</v>
      </c>
      <c r="E101" s="315">
        <v>3.3</v>
      </c>
      <c r="F101" s="315">
        <v>0.6</v>
      </c>
      <c r="G101" s="314">
        <v>19.829999999999998</v>
      </c>
      <c r="H101" s="311">
        <v>99</v>
      </c>
    </row>
    <row r="102" spans="1:8" ht="15.6">
      <c r="A102" s="432"/>
      <c r="B102" s="433" t="s">
        <v>128</v>
      </c>
      <c r="C102" s="433"/>
      <c r="D102" s="316">
        <v>900</v>
      </c>
      <c r="E102" s="317">
        <v>39.56</v>
      </c>
      <c r="F102" s="317">
        <v>28.79</v>
      </c>
      <c r="G102" s="317">
        <v>132.22</v>
      </c>
      <c r="H102" s="317">
        <v>949.85</v>
      </c>
    </row>
    <row r="103" spans="1:8" ht="15.6">
      <c r="A103" s="432" t="s">
        <v>80</v>
      </c>
      <c r="B103" s="311" t="s">
        <v>179</v>
      </c>
      <c r="C103" s="313" t="s">
        <v>306</v>
      </c>
      <c r="D103" s="311">
        <v>100</v>
      </c>
      <c r="E103" s="315">
        <v>4.2699999999999996</v>
      </c>
      <c r="F103" s="314">
        <v>7.69</v>
      </c>
      <c r="G103" s="314">
        <v>8.16</v>
      </c>
      <c r="H103" s="314">
        <v>122.33</v>
      </c>
    </row>
    <row r="104" spans="1:8" ht="31.2">
      <c r="A104" s="432"/>
      <c r="B104" s="311" t="s">
        <v>160</v>
      </c>
      <c r="C104" s="313" t="s">
        <v>200</v>
      </c>
      <c r="D104" s="311">
        <v>255</v>
      </c>
      <c r="E104" s="314">
        <v>2.42</v>
      </c>
      <c r="F104" s="314">
        <v>6.06</v>
      </c>
      <c r="G104" s="314">
        <v>11.49</v>
      </c>
      <c r="H104" s="315">
        <v>110.85</v>
      </c>
    </row>
    <row r="105" spans="1:8" ht="31.2">
      <c r="A105" s="432"/>
      <c r="B105" s="311" t="s">
        <v>84</v>
      </c>
      <c r="C105" s="313" t="s">
        <v>307</v>
      </c>
      <c r="D105" s="311">
        <v>105</v>
      </c>
      <c r="E105" s="314">
        <v>16.36</v>
      </c>
      <c r="F105" s="314">
        <v>12.18</v>
      </c>
      <c r="G105" s="314">
        <v>13.45</v>
      </c>
      <c r="H105" s="314">
        <v>226.98</v>
      </c>
    </row>
    <row r="106" spans="1:8" ht="15.6">
      <c r="A106" s="432"/>
      <c r="B106" s="311" t="s">
        <v>18</v>
      </c>
      <c r="C106" s="313" t="s">
        <v>19</v>
      </c>
      <c r="D106" s="311">
        <v>180</v>
      </c>
      <c r="E106" s="315">
        <v>7.97</v>
      </c>
      <c r="F106" s="314">
        <v>5.29</v>
      </c>
      <c r="G106" s="315">
        <v>50.84</v>
      </c>
      <c r="H106" s="315">
        <v>283.02</v>
      </c>
    </row>
    <row r="107" spans="1:8" ht="15.6">
      <c r="A107" s="432"/>
      <c r="B107" s="314" t="s">
        <v>125</v>
      </c>
      <c r="C107" s="313" t="s">
        <v>126</v>
      </c>
      <c r="D107" s="311">
        <v>200</v>
      </c>
      <c r="E107" s="314">
        <v>0.16</v>
      </c>
      <c r="F107" s="314">
        <v>0.16</v>
      </c>
      <c r="G107" s="315">
        <v>14.9</v>
      </c>
      <c r="H107" s="314">
        <v>62.69</v>
      </c>
    </row>
    <row r="108" spans="1:8" ht="15.6">
      <c r="A108" s="432"/>
      <c r="B108" s="314"/>
      <c r="C108" s="313" t="s">
        <v>22</v>
      </c>
      <c r="D108" s="311">
        <v>30</v>
      </c>
      <c r="E108" s="314">
        <v>2.37</v>
      </c>
      <c r="F108" s="315">
        <v>0.3</v>
      </c>
      <c r="G108" s="314">
        <v>14.49</v>
      </c>
      <c r="H108" s="315">
        <v>70.5</v>
      </c>
    </row>
    <row r="109" spans="1:8" ht="15.6">
      <c r="A109" s="432"/>
      <c r="B109" s="314"/>
      <c r="C109" s="313" t="s">
        <v>127</v>
      </c>
      <c r="D109" s="311">
        <v>40</v>
      </c>
      <c r="E109" s="314">
        <v>2.64</v>
      </c>
      <c r="F109" s="314">
        <v>0.48</v>
      </c>
      <c r="G109" s="314">
        <v>15.86</v>
      </c>
      <c r="H109" s="315">
        <v>79.2</v>
      </c>
    </row>
    <row r="110" spans="1:8" ht="15.6">
      <c r="A110" s="432"/>
      <c r="B110" s="433" t="s">
        <v>128</v>
      </c>
      <c r="C110" s="433"/>
      <c r="D110" s="316">
        <v>910</v>
      </c>
      <c r="E110" s="317">
        <v>36.19</v>
      </c>
      <c r="F110" s="317">
        <v>32.159999999999997</v>
      </c>
      <c r="G110" s="317">
        <v>129.19</v>
      </c>
      <c r="H110" s="317">
        <v>955.57</v>
      </c>
    </row>
    <row r="111" spans="1:8" ht="15.6">
      <c r="A111" s="432" t="s">
        <v>83</v>
      </c>
      <c r="B111" s="311" t="s">
        <v>129</v>
      </c>
      <c r="C111" s="313" t="s">
        <v>130</v>
      </c>
      <c r="D111" s="311">
        <v>100</v>
      </c>
      <c r="E111" s="314">
        <v>1.54</v>
      </c>
      <c r="F111" s="315">
        <v>7.16</v>
      </c>
      <c r="G111" s="314">
        <v>4.3099999999999996</v>
      </c>
      <c r="H111" s="314">
        <v>88.13</v>
      </c>
    </row>
    <row r="112" spans="1:8" ht="31.2">
      <c r="A112" s="432"/>
      <c r="B112" s="311" t="s">
        <v>146</v>
      </c>
      <c r="C112" s="313" t="s">
        <v>147</v>
      </c>
      <c r="D112" s="311">
        <v>250</v>
      </c>
      <c r="E112" s="315">
        <v>5.87</v>
      </c>
      <c r="F112" s="314">
        <v>3.55</v>
      </c>
      <c r="G112" s="314">
        <v>19.28</v>
      </c>
      <c r="H112" s="315">
        <v>132.87</v>
      </c>
    </row>
    <row r="113" spans="1:8" ht="31.2">
      <c r="A113" s="432"/>
      <c r="B113" s="311" t="s">
        <v>84</v>
      </c>
      <c r="C113" s="313" t="s">
        <v>308</v>
      </c>
      <c r="D113" s="311">
        <v>105</v>
      </c>
      <c r="E113" s="314">
        <v>17.760000000000002</v>
      </c>
      <c r="F113" s="314">
        <v>12.38</v>
      </c>
      <c r="G113" s="315">
        <v>15.32</v>
      </c>
      <c r="H113" s="314">
        <v>244.15</v>
      </c>
    </row>
    <row r="114" spans="1:8" ht="15.6">
      <c r="A114" s="432"/>
      <c r="B114" s="311" t="s">
        <v>60</v>
      </c>
      <c r="C114" s="313" t="s">
        <v>265</v>
      </c>
      <c r="D114" s="311">
        <v>180</v>
      </c>
      <c r="E114" s="314">
        <v>4.22</v>
      </c>
      <c r="F114" s="314">
        <v>3.55</v>
      </c>
      <c r="G114" s="314">
        <v>38.25</v>
      </c>
      <c r="H114" s="314">
        <v>202.08</v>
      </c>
    </row>
    <row r="115" spans="1:8" ht="15.6">
      <c r="A115" s="432"/>
      <c r="B115" s="311" t="s">
        <v>135</v>
      </c>
      <c r="C115" s="313" t="s">
        <v>136</v>
      </c>
      <c r="D115" s="311">
        <v>200</v>
      </c>
      <c r="E115" s="314">
        <v>0.59</v>
      </c>
      <c r="F115" s="314">
        <v>0.05</v>
      </c>
      <c r="G115" s="314">
        <v>18.579999999999998</v>
      </c>
      <c r="H115" s="314">
        <v>77.94</v>
      </c>
    </row>
    <row r="116" spans="1:8" ht="15.6">
      <c r="A116" s="432"/>
      <c r="B116" s="314"/>
      <c r="C116" s="313" t="s">
        <v>22</v>
      </c>
      <c r="D116" s="311">
        <v>30</v>
      </c>
      <c r="E116" s="314">
        <v>2.37</v>
      </c>
      <c r="F116" s="315">
        <v>0.3</v>
      </c>
      <c r="G116" s="314">
        <v>14.49</v>
      </c>
      <c r="H116" s="315">
        <v>70.5</v>
      </c>
    </row>
    <row r="117" spans="1:8" ht="15.6">
      <c r="A117" s="432"/>
      <c r="B117" s="314"/>
      <c r="C117" s="313" t="s">
        <v>127</v>
      </c>
      <c r="D117" s="311">
        <v>40</v>
      </c>
      <c r="E117" s="314">
        <v>2.64</v>
      </c>
      <c r="F117" s="314">
        <v>0.48</v>
      </c>
      <c r="G117" s="314">
        <v>15.86</v>
      </c>
      <c r="H117" s="315">
        <v>79.2</v>
      </c>
    </row>
    <row r="118" spans="1:8" ht="15.6">
      <c r="A118" s="432"/>
      <c r="B118" s="433" t="s">
        <v>128</v>
      </c>
      <c r="C118" s="433"/>
      <c r="D118" s="316">
        <v>905</v>
      </c>
      <c r="E118" s="317">
        <v>34.99</v>
      </c>
      <c r="F118" s="317">
        <v>27.47</v>
      </c>
      <c r="G118" s="317">
        <v>126.09</v>
      </c>
      <c r="H118" s="317">
        <v>894.87</v>
      </c>
    </row>
    <row r="119" spans="1:8" ht="15.6">
      <c r="A119" s="432" t="s">
        <v>87</v>
      </c>
      <c r="B119" s="311" t="s">
        <v>302</v>
      </c>
      <c r="C119" s="313" t="s">
        <v>303</v>
      </c>
      <c r="D119" s="318">
        <v>100</v>
      </c>
      <c r="E119" s="319">
        <v>0.91</v>
      </c>
      <c r="F119" s="319">
        <v>8.11</v>
      </c>
      <c r="G119" s="319">
        <v>3.36</v>
      </c>
      <c r="H119" s="319">
        <v>90.1</v>
      </c>
    </row>
    <row r="120" spans="1:8" ht="31.2">
      <c r="A120" s="432"/>
      <c r="B120" s="311" t="s">
        <v>121</v>
      </c>
      <c r="C120" s="313" t="s">
        <v>194</v>
      </c>
      <c r="D120" s="318">
        <v>255</v>
      </c>
      <c r="E120" s="319">
        <v>1.92</v>
      </c>
      <c r="F120" s="320">
        <v>3.94</v>
      </c>
      <c r="G120" s="319">
        <v>13.06</v>
      </c>
      <c r="H120" s="319">
        <v>95.92</v>
      </c>
    </row>
    <row r="121" spans="1:8" ht="31.2">
      <c r="A121" s="432"/>
      <c r="B121" s="311" t="s">
        <v>152</v>
      </c>
      <c r="C121" s="313" t="s">
        <v>301</v>
      </c>
      <c r="D121" s="318">
        <v>105</v>
      </c>
      <c r="E121" s="319">
        <v>22.52</v>
      </c>
      <c r="F121" s="319">
        <v>7.12</v>
      </c>
      <c r="G121" s="319">
        <v>4.16</v>
      </c>
      <c r="H121" s="319">
        <v>171.32</v>
      </c>
    </row>
    <row r="122" spans="1:8" ht="15.6">
      <c r="A122" s="432"/>
      <c r="B122" s="311" t="s">
        <v>154</v>
      </c>
      <c r="C122" s="313" t="s">
        <v>268</v>
      </c>
      <c r="D122" s="318">
        <v>180</v>
      </c>
      <c r="E122" s="319">
        <v>3.96</v>
      </c>
      <c r="F122" s="319">
        <v>7.12</v>
      </c>
      <c r="G122" s="319">
        <v>26.55</v>
      </c>
      <c r="H122" s="319">
        <v>186.58</v>
      </c>
    </row>
    <row r="123" spans="1:8" ht="15.6">
      <c r="A123" s="432"/>
      <c r="B123" s="311" t="s">
        <v>125</v>
      </c>
      <c r="C123" s="313" t="s">
        <v>143</v>
      </c>
      <c r="D123" s="318">
        <v>200</v>
      </c>
      <c r="E123" s="319">
        <v>0.16</v>
      </c>
      <c r="F123" s="319">
        <v>0.04</v>
      </c>
      <c r="G123" s="319">
        <v>15.42</v>
      </c>
      <c r="H123" s="320">
        <v>63.6</v>
      </c>
    </row>
    <row r="124" spans="1:8" ht="15.6">
      <c r="A124" s="432"/>
      <c r="B124" s="314"/>
      <c r="C124" s="313" t="s">
        <v>22</v>
      </c>
      <c r="D124" s="318">
        <v>60</v>
      </c>
      <c r="E124" s="319">
        <v>4.74</v>
      </c>
      <c r="F124" s="320">
        <v>0.6</v>
      </c>
      <c r="G124" s="319">
        <v>28.98</v>
      </c>
      <c r="H124" s="320">
        <v>141</v>
      </c>
    </row>
    <row r="125" spans="1:8" ht="15.6">
      <c r="A125" s="432"/>
      <c r="B125" s="314"/>
      <c r="C125" s="313" t="s">
        <v>127</v>
      </c>
      <c r="D125" s="318">
        <v>60</v>
      </c>
      <c r="E125" s="319">
        <v>3.96</v>
      </c>
      <c r="F125" s="319">
        <v>0.72</v>
      </c>
      <c r="G125" s="319">
        <v>23.79</v>
      </c>
      <c r="H125" s="320">
        <v>118.8</v>
      </c>
    </row>
    <row r="126" spans="1:8" ht="15.6">
      <c r="A126" s="432"/>
      <c r="B126" s="433" t="s">
        <v>128</v>
      </c>
      <c r="C126" s="433"/>
      <c r="D126" s="321">
        <v>960</v>
      </c>
      <c r="E126" s="322">
        <v>38.17</v>
      </c>
      <c r="F126" s="322">
        <v>27.65</v>
      </c>
      <c r="G126" s="322">
        <v>115.32</v>
      </c>
      <c r="H126" s="322">
        <v>867.32</v>
      </c>
    </row>
    <row r="127" spans="1:8" ht="15.6">
      <c r="A127" s="432" t="s">
        <v>89</v>
      </c>
      <c r="B127" s="311" t="s">
        <v>169</v>
      </c>
      <c r="C127" s="313" t="s">
        <v>170</v>
      </c>
      <c r="D127" s="311">
        <v>100</v>
      </c>
      <c r="E127" s="314">
        <v>1.75</v>
      </c>
      <c r="F127" s="314">
        <v>7.21</v>
      </c>
      <c r="G127" s="314">
        <v>9.36</v>
      </c>
      <c r="H127" s="314">
        <v>110.05</v>
      </c>
    </row>
    <row r="128" spans="1:8" ht="31.2">
      <c r="A128" s="432"/>
      <c r="B128" s="311" t="s">
        <v>163</v>
      </c>
      <c r="C128" s="313" t="s">
        <v>201</v>
      </c>
      <c r="D128" s="311">
        <v>255</v>
      </c>
      <c r="E128" s="314">
        <v>2.4</v>
      </c>
      <c r="F128" s="314">
        <v>3.13</v>
      </c>
      <c r="G128" s="314">
        <v>16.850000000000001</v>
      </c>
      <c r="H128" s="314">
        <v>105.92</v>
      </c>
    </row>
    <row r="129" spans="1:8" ht="15.6">
      <c r="A129" s="432"/>
      <c r="B129" s="311" t="s">
        <v>165</v>
      </c>
      <c r="C129" s="313" t="s">
        <v>202</v>
      </c>
      <c r="D129" s="311">
        <v>100</v>
      </c>
      <c r="E129" s="314">
        <v>20.66</v>
      </c>
      <c r="F129" s="314">
        <v>14.93</v>
      </c>
      <c r="G129" s="314">
        <v>3.58</v>
      </c>
      <c r="H129" s="314">
        <v>231.45</v>
      </c>
    </row>
    <row r="130" spans="1:8" ht="15.6">
      <c r="A130" s="432"/>
      <c r="B130" s="311" t="s">
        <v>45</v>
      </c>
      <c r="C130" s="313" t="s">
        <v>46</v>
      </c>
      <c r="D130" s="311">
        <v>180</v>
      </c>
      <c r="E130" s="314">
        <v>7.6</v>
      </c>
      <c r="F130" s="314">
        <v>5.61</v>
      </c>
      <c r="G130" s="314">
        <v>34.33</v>
      </c>
      <c r="H130" s="314">
        <v>217.85</v>
      </c>
    </row>
    <row r="131" spans="1:8" ht="15.6">
      <c r="A131" s="432"/>
      <c r="B131" s="314" t="s">
        <v>125</v>
      </c>
      <c r="C131" s="313" t="s">
        <v>162</v>
      </c>
      <c r="D131" s="311">
        <v>200</v>
      </c>
      <c r="E131" s="314">
        <v>0.24</v>
      </c>
      <c r="F131" s="314">
        <v>0.13</v>
      </c>
      <c r="G131" s="314">
        <v>15.14</v>
      </c>
      <c r="H131" s="314">
        <v>64.06</v>
      </c>
    </row>
    <row r="132" spans="1:8" ht="15.6">
      <c r="A132" s="432"/>
      <c r="B132" s="314"/>
      <c r="C132" s="313" t="s">
        <v>22</v>
      </c>
      <c r="D132" s="311">
        <v>40</v>
      </c>
      <c r="E132" s="314">
        <v>3.16</v>
      </c>
      <c r="F132" s="315">
        <v>0.4</v>
      </c>
      <c r="G132" s="314">
        <v>19.32</v>
      </c>
      <c r="H132" s="311">
        <v>94</v>
      </c>
    </row>
    <row r="133" spans="1:8" ht="15.6">
      <c r="A133" s="432"/>
      <c r="B133" s="314"/>
      <c r="C133" s="313" t="s">
        <v>127</v>
      </c>
      <c r="D133" s="311">
        <v>50</v>
      </c>
      <c r="E133" s="315">
        <v>3.3</v>
      </c>
      <c r="F133" s="315">
        <v>0.6</v>
      </c>
      <c r="G133" s="314">
        <v>19.829999999999998</v>
      </c>
      <c r="H133" s="311">
        <v>99</v>
      </c>
    </row>
    <row r="134" spans="1:8" ht="15.6">
      <c r="A134" s="432"/>
      <c r="B134" s="433" t="s">
        <v>128</v>
      </c>
      <c r="C134" s="433"/>
      <c r="D134" s="316">
        <v>925</v>
      </c>
      <c r="E134" s="317">
        <v>39.11</v>
      </c>
      <c r="F134" s="317">
        <v>32.01</v>
      </c>
      <c r="G134" s="317">
        <v>118.41</v>
      </c>
      <c r="H134" s="317">
        <v>922.33</v>
      </c>
    </row>
    <row r="135" spans="1:8" ht="31.2">
      <c r="A135" s="432" t="s">
        <v>91</v>
      </c>
      <c r="B135" s="311" t="s">
        <v>183</v>
      </c>
      <c r="C135" s="313" t="s">
        <v>184</v>
      </c>
      <c r="D135" s="311">
        <v>100</v>
      </c>
      <c r="E135" s="314">
        <v>1.78</v>
      </c>
      <c r="F135" s="314">
        <v>5.48</v>
      </c>
      <c r="G135" s="314">
        <v>7</v>
      </c>
      <c r="H135" s="314">
        <v>84.18</v>
      </c>
    </row>
    <row r="136" spans="1:8" ht="31.2">
      <c r="A136" s="432"/>
      <c r="B136" s="311" t="s">
        <v>156</v>
      </c>
      <c r="C136" s="313" t="s">
        <v>198</v>
      </c>
      <c r="D136" s="311">
        <v>255</v>
      </c>
      <c r="E136" s="314">
        <v>2.2000000000000002</v>
      </c>
      <c r="F136" s="314">
        <v>7.09</v>
      </c>
      <c r="G136" s="314">
        <v>18.059999999999999</v>
      </c>
      <c r="H136" s="314">
        <v>145.29</v>
      </c>
    </row>
    <row r="137" spans="1:8" ht="15.6">
      <c r="A137" s="432"/>
      <c r="B137" s="314" t="s">
        <v>16</v>
      </c>
      <c r="C137" s="313" t="s">
        <v>123</v>
      </c>
      <c r="D137" s="311">
        <v>100</v>
      </c>
      <c r="E137" s="315">
        <v>26.46</v>
      </c>
      <c r="F137" s="315">
        <v>12.86</v>
      </c>
      <c r="G137" s="309"/>
      <c r="H137" s="314">
        <v>215.69</v>
      </c>
    </row>
    <row r="138" spans="1:8" ht="15.6">
      <c r="A138" s="432"/>
      <c r="B138" s="311">
        <v>487</v>
      </c>
      <c r="C138" s="313" t="s">
        <v>293</v>
      </c>
      <c r="D138" s="311">
        <v>180</v>
      </c>
      <c r="E138" s="314">
        <v>3.92</v>
      </c>
      <c r="F138" s="315">
        <v>4.5</v>
      </c>
      <c r="G138" s="314">
        <v>13.64</v>
      </c>
      <c r="H138" s="314">
        <v>112.28</v>
      </c>
    </row>
    <row r="139" spans="1:8" ht="15.6">
      <c r="A139" s="432"/>
      <c r="B139" s="311" t="s">
        <v>135</v>
      </c>
      <c r="C139" s="313" t="s">
        <v>136</v>
      </c>
      <c r="D139" s="311">
        <v>200</v>
      </c>
      <c r="E139" s="314">
        <v>0.59</v>
      </c>
      <c r="F139" s="314">
        <v>0.05</v>
      </c>
      <c r="G139" s="314">
        <v>18.579999999999998</v>
      </c>
      <c r="H139" s="314">
        <v>77.94</v>
      </c>
    </row>
    <row r="140" spans="1:8" ht="15.6">
      <c r="A140" s="432"/>
      <c r="B140" s="314"/>
      <c r="C140" s="313" t="s">
        <v>22</v>
      </c>
      <c r="D140" s="311">
        <v>60</v>
      </c>
      <c r="E140" s="314">
        <v>4.74</v>
      </c>
      <c r="F140" s="315">
        <v>0.6</v>
      </c>
      <c r="G140" s="314">
        <v>28.98</v>
      </c>
      <c r="H140" s="315">
        <v>141</v>
      </c>
    </row>
    <row r="141" spans="1:8" ht="15.6">
      <c r="A141" s="432"/>
      <c r="B141" s="314"/>
      <c r="C141" s="313" t="s">
        <v>127</v>
      </c>
      <c r="D141" s="311">
        <v>70</v>
      </c>
      <c r="E141" s="314">
        <v>4.62</v>
      </c>
      <c r="F141" s="314">
        <v>0.84</v>
      </c>
      <c r="G141" s="314">
        <v>27.75</v>
      </c>
      <c r="H141" s="315">
        <v>138.6</v>
      </c>
    </row>
    <row r="142" spans="1:8" ht="15.6">
      <c r="A142" s="432"/>
      <c r="B142" s="433" t="s">
        <v>128</v>
      </c>
      <c r="C142" s="433"/>
      <c r="D142" s="316">
        <v>960</v>
      </c>
      <c r="E142" s="317">
        <f>SUM(E135:E141)</f>
        <v>44.31</v>
      </c>
      <c r="F142" s="317">
        <f>SUM(F135:F141)</f>
        <v>31.42</v>
      </c>
      <c r="G142" s="317">
        <f>SUM(G135:G141)</f>
        <v>114.01</v>
      </c>
      <c r="H142" s="317">
        <f>SUM(H135:H141)</f>
        <v>914.9799999999999</v>
      </c>
    </row>
    <row r="143" spans="1:8" ht="15.6">
      <c r="A143" s="432" t="s">
        <v>94</v>
      </c>
      <c r="B143" s="311" t="s">
        <v>173</v>
      </c>
      <c r="C143" s="313" t="s">
        <v>187</v>
      </c>
      <c r="D143" s="311">
        <v>100</v>
      </c>
      <c r="E143" s="314">
        <v>2.1</v>
      </c>
      <c r="F143" s="314">
        <v>5.18</v>
      </c>
      <c r="G143" s="314">
        <v>7.77</v>
      </c>
      <c r="H143" s="311">
        <v>86.35</v>
      </c>
    </row>
    <row r="144" spans="1:8" ht="31.2">
      <c r="A144" s="432"/>
      <c r="B144" s="311" t="s">
        <v>146</v>
      </c>
      <c r="C144" s="313" t="s">
        <v>140</v>
      </c>
      <c r="D144" s="311">
        <v>250</v>
      </c>
      <c r="E144" s="315">
        <v>5.87</v>
      </c>
      <c r="F144" s="314">
        <v>3.55</v>
      </c>
      <c r="G144" s="314">
        <v>19.28</v>
      </c>
      <c r="H144" s="315">
        <v>132.87</v>
      </c>
    </row>
    <row r="145" spans="1:8" ht="31.2">
      <c r="A145" s="432"/>
      <c r="B145" s="311" t="s">
        <v>84</v>
      </c>
      <c r="C145" s="313" t="s">
        <v>309</v>
      </c>
      <c r="D145" s="311">
        <v>105</v>
      </c>
      <c r="E145" s="314">
        <v>16.66</v>
      </c>
      <c r="F145" s="314">
        <v>12.62</v>
      </c>
      <c r="G145" s="314">
        <v>11.97</v>
      </c>
      <c r="H145" s="314">
        <v>227.37</v>
      </c>
    </row>
    <row r="146" spans="1:8" ht="15.6">
      <c r="A146" s="432"/>
      <c r="B146" s="311" t="s">
        <v>18</v>
      </c>
      <c r="C146" s="313" t="s">
        <v>19</v>
      </c>
      <c r="D146" s="311">
        <v>180</v>
      </c>
      <c r="E146" s="315">
        <v>7.97</v>
      </c>
      <c r="F146" s="314">
        <v>5.29</v>
      </c>
      <c r="G146" s="315">
        <v>50.84</v>
      </c>
      <c r="H146" s="315">
        <v>283.02</v>
      </c>
    </row>
    <row r="147" spans="1:8" ht="15.6">
      <c r="A147" s="432"/>
      <c r="B147" s="311" t="s">
        <v>125</v>
      </c>
      <c r="C147" s="313" t="s">
        <v>143</v>
      </c>
      <c r="D147" s="311">
        <v>200</v>
      </c>
      <c r="E147" s="314">
        <v>0.16</v>
      </c>
      <c r="F147" s="314">
        <v>0.04</v>
      </c>
      <c r="G147" s="314">
        <v>15.42</v>
      </c>
      <c r="H147" s="315">
        <v>63.6</v>
      </c>
    </row>
    <row r="148" spans="1:8" ht="15.6">
      <c r="A148" s="432"/>
      <c r="B148" s="314"/>
      <c r="C148" s="313" t="s">
        <v>22</v>
      </c>
      <c r="D148" s="311">
        <v>30</v>
      </c>
      <c r="E148" s="314">
        <v>2.37</v>
      </c>
      <c r="F148" s="315">
        <v>0.3</v>
      </c>
      <c r="G148" s="314">
        <v>14.49</v>
      </c>
      <c r="H148" s="315">
        <v>70.5</v>
      </c>
    </row>
    <row r="149" spans="1:8" ht="15.6">
      <c r="A149" s="432"/>
      <c r="B149" s="314"/>
      <c r="C149" s="313" t="s">
        <v>127</v>
      </c>
      <c r="D149" s="311">
        <v>40</v>
      </c>
      <c r="E149" s="314">
        <v>2.64</v>
      </c>
      <c r="F149" s="314">
        <v>0.48</v>
      </c>
      <c r="G149" s="314">
        <v>15.86</v>
      </c>
      <c r="H149" s="315">
        <v>79.2</v>
      </c>
    </row>
    <row r="150" spans="1:8" ht="15.6">
      <c r="A150" s="432"/>
      <c r="B150" s="433" t="s">
        <v>128</v>
      </c>
      <c r="C150" s="433"/>
      <c r="D150" s="316">
        <v>905</v>
      </c>
      <c r="E150" s="317">
        <v>37.770000000000003</v>
      </c>
      <c r="F150" s="317">
        <v>27.46</v>
      </c>
      <c r="G150" s="317">
        <v>135.63</v>
      </c>
      <c r="H150" s="317">
        <v>942.91</v>
      </c>
    </row>
    <row r="151" spans="1:8" ht="31.2">
      <c r="A151" s="432" t="s">
        <v>97</v>
      </c>
      <c r="B151" s="311" t="s">
        <v>158</v>
      </c>
      <c r="C151" s="313" t="s">
        <v>159</v>
      </c>
      <c r="D151" s="311">
        <v>100</v>
      </c>
      <c r="E151" s="314">
        <v>3.09</v>
      </c>
      <c r="F151" s="314">
        <v>7.19</v>
      </c>
      <c r="G151" s="314">
        <v>11.84</v>
      </c>
      <c r="H151" s="314">
        <v>124.94</v>
      </c>
    </row>
    <row r="152" spans="1:8" ht="15.6">
      <c r="A152" s="432"/>
      <c r="B152" s="311">
        <v>100</v>
      </c>
      <c r="C152" s="313" t="s">
        <v>151</v>
      </c>
      <c r="D152" s="311">
        <v>250</v>
      </c>
      <c r="E152" s="314">
        <v>2.2799999999999998</v>
      </c>
      <c r="F152" s="314">
        <v>4.28</v>
      </c>
      <c r="G152" s="314">
        <v>10.67</v>
      </c>
      <c r="H152" s="314">
        <v>90.79</v>
      </c>
    </row>
    <row r="153" spans="1:8" ht="15.6">
      <c r="A153" s="432"/>
      <c r="B153" s="311">
        <v>356</v>
      </c>
      <c r="C153" s="313" t="s">
        <v>59</v>
      </c>
      <c r="D153" s="311">
        <v>100</v>
      </c>
      <c r="E153" s="314">
        <v>19.149999999999999</v>
      </c>
      <c r="F153" s="315">
        <v>16.46</v>
      </c>
      <c r="G153" s="314">
        <v>0.27</v>
      </c>
      <c r="H153" s="315">
        <v>270.5</v>
      </c>
    </row>
    <row r="154" spans="1:8" ht="15.6">
      <c r="A154" s="432"/>
      <c r="B154" s="311" t="s">
        <v>60</v>
      </c>
      <c r="C154" s="313" t="s">
        <v>189</v>
      </c>
      <c r="D154" s="311">
        <v>180</v>
      </c>
      <c r="E154" s="314">
        <v>4.22</v>
      </c>
      <c r="F154" s="314">
        <v>3.55</v>
      </c>
      <c r="G154" s="314">
        <v>38.25</v>
      </c>
      <c r="H154" s="314">
        <v>202.08</v>
      </c>
    </row>
    <row r="155" spans="1:8" ht="15.6">
      <c r="A155" s="432"/>
      <c r="B155" s="314" t="s">
        <v>125</v>
      </c>
      <c r="C155" s="313" t="s">
        <v>126</v>
      </c>
      <c r="D155" s="311">
        <v>200</v>
      </c>
      <c r="E155" s="314">
        <v>0.16</v>
      </c>
      <c r="F155" s="314">
        <v>0.16</v>
      </c>
      <c r="G155" s="315">
        <v>14.9</v>
      </c>
      <c r="H155" s="314">
        <v>62.69</v>
      </c>
    </row>
    <row r="156" spans="1:8" ht="15.6">
      <c r="A156" s="432"/>
      <c r="B156" s="314"/>
      <c r="C156" s="313" t="s">
        <v>22</v>
      </c>
      <c r="D156" s="311">
        <v>40</v>
      </c>
      <c r="E156" s="314">
        <v>3.16</v>
      </c>
      <c r="F156" s="315">
        <v>0.4</v>
      </c>
      <c r="G156" s="314">
        <v>19.32</v>
      </c>
      <c r="H156" s="311">
        <v>94</v>
      </c>
    </row>
    <row r="157" spans="1:8" ht="15.6">
      <c r="A157" s="432"/>
      <c r="B157" s="314"/>
      <c r="C157" s="313" t="s">
        <v>127</v>
      </c>
      <c r="D157" s="311">
        <v>50</v>
      </c>
      <c r="E157" s="315">
        <v>3.3</v>
      </c>
      <c r="F157" s="315">
        <v>0.6</v>
      </c>
      <c r="G157" s="314">
        <v>19.829999999999998</v>
      </c>
      <c r="H157" s="311">
        <v>99</v>
      </c>
    </row>
    <row r="158" spans="1:8" ht="15.6">
      <c r="A158" s="432"/>
      <c r="B158" s="433" t="s">
        <v>128</v>
      </c>
      <c r="C158" s="433"/>
      <c r="D158" s="316">
        <v>920</v>
      </c>
      <c r="E158" s="317">
        <v>35.36</v>
      </c>
      <c r="F158" s="317">
        <v>32.64</v>
      </c>
      <c r="G158" s="317">
        <v>115.08</v>
      </c>
      <c r="H158" s="317">
        <v>944</v>
      </c>
    </row>
    <row r="159" spans="1:8" ht="15.6">
      <c r="A159" s="432" t="s">
        <v>99</v>
      </c>
      <c r="B159" s="311" t="s">
        <v>302</v>
      </c>
      <c r="C159" s="313" t="s">
        <v>303</v>
      </c>
      <c r="D159" s="311">
        <v>100</v>
      </c>
      <c r="E159" s="314">
        <v>0.91</v>
      </c>
      <c r="F159" s="314">
        <v>8.11</v>
      </c>
      <c r="G159" s="314">
        <v>3.36</v>
      </c>
      <c r="H159" s="314">
        <v>90.1</v>
      </c>
    </row>
    <row r="160" spans="1:8" ht="31.2">
      <c r="A160" s="432"/>
      <c r="B160" s="311" t="s">
        <v>131</v>
      </c>
      <c r="C160" s="313" t="s">
        <v>132</v>
      </c>
      <c r="D160" s="311">
        <v>250</v>
      </c>
      <c r="E160" s="314">
        <v>2.71</v>
      </c>
      <c r="F160" s="315">
        <v>6.39</v>
      </c>
      <c r="G160" s="314">
        <v>18.690000000000001</v>
      </c>
      <c r="H160" s="314">
        <v>143.46</v>
      </c>
    </row>
    <row r="161" spans="1:8" ht="31.2">
      <c r="A161" s="432"/>
      <c r="B161" s="311" t="s">
        <v>70</v>
      </c>
      <c r="C161" s="313" t="s">
        <v>208</v>
      </c>
      <c r="D161" s="311">
        <v>105</v>
      </c>
      <c r="E161" s="315">
        <v>16.239999999999998</v>
      </c>
      <c r="F161" s="314">
        <v>9.67</v>
      </c>
      <c r="G161" s="314">
        <v>13.46</v>
      </c>
      <c r="H161" s="314">
        <v>203.11</v>
      </c>
    </row>
    <row r="162" spans="1:8" ht="15.6">
      <c r="A162" s="432"/>
      <c r="B162" s="311" t="s">
        <v>72</v>
      </c>
      <c r="C162" s="313" t="s">
        <v>73</v>
      </c>
      <c r="D162" s="311">
        <v>180</v>
      </c>
      <c r="E162" s="314">
        <v>4.42</v>
      </c>
      <c r="F162" s="314">
        <v>6.1</v>
      </c>
      <c r="G162" s="314">
        <v>34.86</v>
      </c>
      <c r="H162" s="314">
        <v>211.68</v>
      </c>
    </row>
    <row r="163" spans="1:8" ht="15.6">
      <c r="A163" s="432"/>
      <c r="B163" s="311" t="s">
        <v>167</v>
      </c>
      <c r="C163" s="313" t="s">
        <v>168</v>
      </c>
      <c r="D163" s="311">
        <v>200</v>
      </c>
      <c r="E163" s="314">
        <v>0.53</v>
      </c>
      <c r="F163" s="314">
        <v>0.22</v>
      </c>
      <c r="G163" s="315">
        <v>18.600000000000001</v>
      </c>
      <c r="H163" s="314">
        <v>88.51</v>
      </c>
    </row>
    <row r="164" spans="1:8" ht="15.6">
      <c r="A164" s="432"/>
      <c r="B164" s="314"/>
      <c r="C164" s="313" t="s">
        <v>22</v>
      </c>
      <c r="D164" s="311">
        <v>30</v>
      </c>
      <c r="E164" s="314">
        <v>2.37</v>
      </c>
      <c r="F164" s="315">
        <v>0.3</v>
      </c>
      <c r="G164" s="314">
        <v>14.49</v>
      </c>
      <c r="H164" s="315">
        <v>70.5</v>
      </c>
    </row>
    <row r="165" spans="1:8" ht="15.6">
      <c r="A165" s="432"/>
      <c r="B165" s="314"/>
      <c r="C165" s="313" t="s">
        <v>127</v>
      </c>
      <c r="D165" s="311">
        <v>40</v>
      </c>
      <c r="E165" s="314">
        <v>2.64</v>
      </c>
      <c r="F165" s="314">
        <v>0.48</v>
      </c>
      <c r="G165" s="314">
        <v>15.86</v>
      </c>
      <c r="H165" s="315">
        <v>79.2</v>
      </c>
    </row>
    <row r="166" spans="1:8" ht="15.6">
      <c r="A166" s="432"/>
      <c r="B166" s="433" t="s">
        <v>128</v>
      </c>
      <c r="C166" s="433"/>
      <c r="D166" s="316">
        <v>905</v>
      </c>
      <c r="E166" s="317">
        <v>29.82</v>
      </c>
      <c r="F166" s="317">
        <v>31.27</v>
      </c>
      <c r="G166" s="317">
        <v>119.32</v>
      </c>
      <c r="H166" s="317">
        <v>886.56</v>
      </c>
    </row>
    <row r="167" spans="1:8" ht="15.6">
      <c r="A167" s="323"/>
      <c r="B167" s="324"/>
      <c r="C167" s="325"/>
      <c r="D167" s="326"/>
      <c r="E167" s="327"/>
      <c r="F167" s="327"/>
      <c r="G167" s="327"/>
      <c r="H167" s="327"/>
    </row>
    <row r="168" spans="1:8" ht="15.6" customHeight="1">
      <c r="A168" s="390"/>
      <c r="B168" s="390"/>
      <c r="C168" s="390"/>
      <c r="D168" s="430" t="s">
        <v>8</v>
      </c>
      <c r="E168" s="430" t="s">
        <v>10</v>
      </c>
      <c r="F168" s="430"/>
      <c r="G168" s="430"/>
      <c r="H168" s="430" t="s">
        <v>11</v>
      </c>
    </row>
    <row r="169" spans="1:8" ht="15.6">
      <c r="A169" s="390"/>
      <c r="B169" s="390"/>
      <c r="C169" s="390"/>
      <c r="D169" s="430"/>
      <c r="E169" s="310" t="s">
        <v>12</v>
      </c>
      <c r="F169" s="310" t="s">
        <v>13</v>
      </c>
      <c r="G169" s="310" t="s">
        <v>14</v>
      </c>
      <c r="H169" s="430"/>
    </row>
    <row r="170" spans="1:8" ht="15.6">
      <c r="A170" s="431" t="s">
        <v>191</v>
      </c>
      <c r="B170" s="431"/>
      <c r="C170" s="431"/>
      <c r="D170" s="328">
        <v>18440</v>
      </c>
      <c r="E170" s="329">
        <v>744</v>
      </c>
      <c r="F170" s="329">
        <v>594</v>
      </c>
      <c r="G170" s="330">
        <v>2389</v>
      </c>
      <c r="H170" s="330">
        <v>18048</v>
      </c>
    </row>
    <row r="171" spans="1:8" ht="15.6">
      <c r="A171" s="431" t="s">
        <v>100</v>
      </c>
      <c r="B171" s="431"/>
      <c r="C171" s="431"/>
      <c r="D171" s="331">
        <v>922</v>
      </c>
      <c r="E171" s="329">
        <v>37</v>
      </c>
      <c r="F171" s="329">
        <v>30</v>
      </c>
      <c r="G171" s="329">
        <v>119</v>
      </c>
      <c r="H171" s="329">
        <v>902</v>
      </c>
    </row>
    <row r="172" spans="1:8" ht="15.6">
      <c r="A172" s="431" t="s">
        <v>102</v>
      </c>
      <c r="B172" s="431"/>
      <c r="C172" s="431"/>
      <c r="D172" s="332"/>
      <c r="E172" s="333">
        <v>41</v>
      </c>
      <c r="F172" s="333">
        <v>32</v>
      </c>
      <c r="G172" s="333">
        <v>31</v>
      </c>
      <c r="H172" s="333">
        <v>33</v>
      </c>
    </row>
    <row r="173" spans="1:8" ht="15.6">
      <c r="A173" s="431" t="s">
        <v>103</v>
      </c>
      <c r="B173" s="431"/>
      <c r="C173" s="431"/>
      <c r="D173" s="309"/>
      <c r="E173" s="329">
        <v>90</v>
      </c>
      <c r="F173" s="329">
        <v>92</v>
      </c>
      <c r="G173" s="329">
        <v>383</v>
      </c>
      <c r="H173" s="330">
        <v>2720</v>
      </c>
    </row>
  </sheetData>
  <mergeCells count="59">
    <mergeCell ref="E1:H1"/>
    <mergeCell ref="A3:G3"/>
    <mergeCell ref="A25:A31"/>
    <mergeCell ref="B31:C31"/>
    <mergeCell ref="F4:G4"/>
    <mergeCell ref="B5:C5"/>
    <mergeCell ref="F5:G5"/>
    <mergeCell ref="A6:A7"/>
    <mergeCell ref="B6:B7"/>
    <mergeCell ref="C6:C7"/>
    <mergeCell ref="D6:D7"/>
    <mergeCell ref="E6:G6"/>
    <mergeCell ref="H6:H7"/>
    <mergeCell ref="A9:A16"/>
    <mergeCell ref="B16:C16"/>
    <mergeCell ref="A17:A24"/>
    <mergeCell ref="B24:C24"/>
    <mergeCell ref="A32:A39"/>
    <mergeCell ref="B39:C39"/>
    <mergeCell ref="A40:A47"/>
    <mergeCell ref="B47:C47"/>
    <mergeCell ref="A48:A55"/>
    <mergeCell ref="B55:C55"/>
    <mergeCell ref="A56:A63"/>
    <mergeCell ref="B63:C63"/>
    <mergeCell ref="A64:A71"/>
    <mergeCell ref="B71:C71"/>
    <mergeCell ref="A72:A79"/>
    <mergeCell ref="B79:C79"/>
    <mergeCell ref="A80:A87"/>
    <mergeCell ref="B87:C87"/>
    <mergeCell ref="A88:A95"/>
    <mergeCell ref="B95:C95"/>
    <mergeCell ref="A96:A102"/>
    <mergeCell ref="B102:C102"/>
    <mergeCell ref="A103:A110"/>
    <mergeCell ref="B110:C110"/>
    <mergeCell ref="A111:A118"/>
    <mergeCell ref="B118:C118"/>
    <mergeCell ref="A119:A126"/>
    <mergeCell ref="B126:C126"/>
    <mergeCell ref="A127:A134"/>
    <mergeCell ref="B134:C134"/>
    <mergeCell ref="A135:A142"/>
    <mergeCell ref="B142:C142"/>
    <mergeCell ref="A143:A150"/>
    <mergeCell ref="B150:C150"/>
    <mergeCell ref="A173:C173"/>
    <mergeCell ref="A151:A158"/>
    <mergeCell ref="B158:C158"/>
    <mergeCell ref="A159:A166"/>
    <mergeCell ref="B166:C166"/>
    <mergeCell ref="A168:C169"/>
    <mergeCell ref="E168:G168"/>
    <mergeCell ref="H168:H169"/>
    <mergeCell ref="A170:C170"/>
    <mergeCell ref="A171:C171"/>
    <mergeCell ref="A172:C172"/>
    <mergeCell ref="D168:D169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K8" sqref="K8"/>
    </sheetView>
  </sheetViews>
  <sheetFormatPr defaultRowHeight="15.6"/>
  <cols>
    <col min="1" max="1" width="10.59765625" style="337" customWidth="1"/>
    <col min="2" max="2" width="7.59765625" customWidth="1"/>
    <col min="3" max="3" width="26" customWidth="1"/>
    <col min="4" max="9" width="10.59765625" customWidth="1"/>
  </cols>
  <sheetData>
    <row r="1" spans="1:8">
      <c r="A1" s="1"/>
      <c r="B1" s="1"/>
      <c r="C1" s="1"/>
      <c r="D1" s="418"/>
      <c r="E1" s="418"/>
      <c r="F1" s="418"/>
      <c r="G1" s="418"/>
      <c r="H1" s="1"/>
    </row>
    <row r="2" spans="1:8">
      <c r="A2" s="1"/>
      <c r="B2" s="1"/>
      <c r="C2" s="1"/>
      <c r="D2" s="418"/>
      <c r="E2" s="418"/>
      <c r="F2" s="418"/>
      <c r="G2" s="418"/>
      <c r="H2" s="1"/>
    </row>
    <row r="3" spans="1:8">
      <c r="A3" s="391" t="s">
        <v>1</v>
      </c>
      <c r="B3" s="391"/>
      <c r="C3" s="3" t="s">
        <v>105</v>
      </c>
      <c r="D3" s="418"/>
      <c r="E3" s="418"/>
      <c r="F3" s="418"/>
      <c r="G3" s="155"/>
      <c r="H3" s="1"/>
    </row>
    <row r="4" spans="1:8">
      <c r="A4" s="6" t="s">
        <v>3</v>
      </c>
      <c r="B4" s="7" t="s">
        <v>4</v>
      </c>
      <c r="C4" s="4"/>
      <c r="D4" s="1"/>
      <c r="E4" s="1"/>
      <c r="F4" s="1"/>
      <c r="G4" s="1"/>
      <c r="H4" s="157"/>
    </row>
    <row r="5" spans="1:8">
      <c r="A5" s="437" t="s">
        <v>310</v>
      </c>
      <c r="B5" s="437"/>
      <c r="C5" s="437"/>
      <c r="D5" s="437"/>
      <c r="E5" s="437"/>
      <c r="F5" s="437"/>
      <c r="G5" s="437"/>
      <c r="H5" s="437"/>
    </row>
    <row r="6" spans="1:8">
      <c r="A6" s="334"/>
      <c r="B6" s="335"/>
      <c r="C6" s="335"/>
      <c r="D6" s="335"/>
      <c r="E6" s="335"/>
      <c r="F6" s="335"/>
      <c r="G6" s="335"/>
      <c r="H6" s="335"/>
    </row>
    <row r="7" spans="1:8">
      <c r="A7" s="334"/>
      <c r="B7" s="420" t="s">
        <v>6</v>
      </c>
      <c r="C7" s="416" t="s">
        <v>7</v>
      </c>
      <c r="D7" s="416" t="s">
        <v>8</v>
      </c>
      <c r="E7" s="416" t="s">
        <v>10</v>
      </c>
      <c r="F7" s="416"/>
      <c r="G7" s="416"/>
      <c r="H7" s="416" t="s">
        <v>11</v>
      </c>
    </row>
    <row r="8" spans="1:8">
      <c r="A8" s="334"/>
      <c r="B8" s="420"/>
      <c r="C8" s="416"/>
      <c r="D8" s="416"/>
      <c r="E8" s="163" t="s">
        <v>12</v>
      </c>
      <c r="F8" s="163" t="s">
        <v>13</v>
      </c>
      <c r="G8" s="163" t="s">
        <v>14</v>
      </c>
      <c r="H8" s="416"/>
    </row>
    <row r="9" spans="1:8">
      <c r="A9" s="334"/>
      <c r="B9" s="164">
        <v>1</v>
      </c>
      <c r="C9" s="164">
        <v>2</v>
      </c>
      <c r="D9" s="164">
        <v>3</v>
      </c>
      <c r="E9" s="164">
        <v>4</v>
      </c>
      <c r="F9" s="164">
        <v>5</v>
      </c>
      <c r="G9" s="164">
        <v>6</v>
      </c>
      <c r="H9" s="164">
        <v>7</v>
      </c>
    </row>
    <row r="10" spans="1:8">
      <c r="A10" s="436" t="s">
        <v>15</v>
      </c>
      <c r="B10" s="415" t="s">
        <v>212</v>
      </c>
      <c r="C10" s="415"/>
      <c r="D10" s="415"/>
      <c r="E10" s="415"/>
      <c r="F10" s="415"/>
      <c r="G10" s="415"/>
      <c r="H10" s="415"/>
    </row>
    <row r="11" spans="1:8">
      <c r="A11" s="436"/>
      <c r="B11" s="165">
        <v>15</v>
      </c>
      <c r="C11" s="166" t="s">
        <v>36</v>
      </c>
      <c r="D11" s="165">
        <v>15</v>
      </c>
      <c r="E11" s="169">
        <v>3.9</v>
      </c>
      <c r="F11" s="167">
        <v>3.92</v>
      </c>
      <c r="G11" s="168"/>
      <c r="H11" s="169">
        <v>51.6</v>
      </c>
    </row>
    <row r="12" spans="1:8">
      <c r="A12" s="436"/>
      <c r="B12" s="173">
        <v>14</v>
      </c>
      <c r="C12" s="184" t="s">
        <v>28</v>
      </c>
      <c r="D12" s="173">
        <v>10</v>
      </c>
      <c r="E12" s="174">
        <v>0.08</v>
      </c>
      <c r="F12" s="174">
        <v>7.25</v>
      </c>
      <c r="G12" s="174">
        <v>0.13</v>
      </c>
      <c r="H12" s="174">
        <v>66.09</v>
      </c>
    </row>
    <row r="13" spans="1:8" ht="31.2">
      <c r="A13" s="436"/>
      <c r="B13" s="248">
        <v>173.05</v>
      </c>
      <c r="C13" s="258" t="s">
        <v>82</v>
      </c>
      <c r="D13" s="256">
        <v>250</v>
      </c>
      <c r="E13" s="259">
        <v>6.08</v>
      </c>
      <c r="F13" s="259">
        <v>7.79</v>
      </c>
      <c r="G13" s="259">
        <v>44.82</v>
      </c>
      <c r="H13" s="259">
        <v>274.38</v>
      </c>
    </row>
    <row r="14" spans="1:8" ht="31.2">
      <c r="A14" s="436"/>
      <c r="B14" s="165">
        <v>377</v>
      </c>
      <c r="C14" s="166" t="s">
        <v>21</v>
      </c>
      <c r="D14" s="165">
        <v>200</v>
      </c>
      <c r="E14" s="167">
        <v>0.06</v>
      </c>
      <c r="F14" s="167">
        <v>0.01</v>
      </c>
      <c r="G14" s="167">
        <v>11.19</v>
      </c>
      <c r="H14" s="167">
        <v>46.28</v>
      </c>
    </row>
    <row r="15" spans="1:8">
      <c r="A15" s="334"/>
      <c r="B15" s="165"/>
      <c r="C15" s="166" t="s">
        <v>22</v>
      </c>
      <c r="D15" s="165">
        <v>60</v>
      </c>
      <c r="E15" s="167">
        <v>4.74</v>
      </c>
      <c r="F15" s="169">
        <v>0.6</v>
      </c>
      <c r="G15" s="167">
        <v>28.98</v>
      </c>
      <c r="H15" s="165">
        <v>141</v>
      </c>
    </row>
    <row r="16" spans="1:8">
      <c r="A16" s="334"/>
      <c r="B16" s="415" t="s">
        <v>25</v>
      </c>
      <c r="C16" s="415"/>
      <c r="D16" s="164">
        <f>SUM(D11:D15)</f>
        <v>535</v>
      </c>
      <c r="E16" s="206">
        <f>SUM(E11:E15)</f>
        <v>14.860000000000001</v>
      </c>
      <c r="F16" s="206">
        <f>SUM(F11:F15)</f>
        <v>19.570000000000004</v>
      </c>
      <c r="G16" s="206">
        <f>SUM(G11:G15)</f>
        <v>85.12</v>
      </c>
      <c r="H16" s="206">
        <f>SUM(H11:H15)</f>
        <v>579.35</v>
      </c>
    </row>
    <row r="17" spans="1:8">
      <c r="A17" s="436" t="s">
        <v>26</v>
      </c>
      <c r="B17" s="165">
        <v>14</v>
      </c>
      <c r="C17" s="166" t="s">
        <v>28</v>
      </c>
      <c r="D17" s="165">
        <v>10</v>
      </c>
      <c r="E17" s="167">
        <v>0.08</v>
      </c>
      <c r="F17" s="167">
        <v>7.25</v>
      </c>
      <c r="G17" s="167">
        <v>0.13</v>
      </c>
      <c r="H17" s="167">
        <v>66.09</v>
      </c>
    </row>
    <row r="18" spans="1:8" ht="43.95" customHeight="1">
      <c r="A18" s="436"/>
      <c r="B18" s="21">
        <v>223.01</v>
      </c>
      <c r="C18" s="258" t="s">
        <v>287</v>
      </c>
      <c r="D18" s="256">
        <v>180</v>
      </c>
      <c r="E18" s="259">
        <v>25.44</v>
      </c>
      <c r="F18" s="259">
        <v>18.48</v>
      </c>
      <c r="G18" s="259">
        <v>38.81</v>
      </c>
      <c r="H18" s="259">
        <v>428.38</v>
      </c>
    </row>
    <row r="19" spans="1:8">
      <c r="A19" s="436"/>
      <c r="B19" s="165">
        <v>376</v>
      </c>
      <c r="C19" s="166" t="s">
        <v>32</v>
      </c>
      <c r="D19" s="165">
        <v>200</v>
      </c>
      <c r="E19" s="168"/>
      <c r="F19" s="168"/>
      <c r="G19" s="167">
        <v>11.09</v>
      </c>
      <c r="H19" s="167">
        <v>44.34</v>
      </c>
    </row>
    <row r="20" spans="1:8">
      <c r="A20" s="436"/>
      <c r="B20" s="165"/>
      <c r="C20" s="166" t="s">
        <v>22</v>
      </c>
      <c r="D20" s="165">
        <v>60</v>
      </c>
      <c r="E20" s="167">
        <v>4.74</v>
      </c>
      <c r="F20" s="169">
        <v>0.6</v>
      </c>
      <c r="G20" s="167">
        <v>28.98</v>
      </c>
      <c r="H20" s="165">
        <v>141</v>
      </c>
    </row>
    <row r="21" spans="1:8">
      <c r="A21" s="334"/>
      <c r="B21" s="170">
        <v>338</v>
      </c>
      <c r="C21" s="171" t="s">
        <v>24</v>
      </c>
      <c r="D21" s="170">
        <v>100</v>
      </c>
      <c r="E21" s="172">
        <v>0.4</v>
      </c>
      <c r="F21" s="172">
        <v>0.4</v>
      </c>
      <c r="G21" s="172">
        <v>9.8000000000000007</v>
      </c>
      <c r="H21" s="170">
        <v>47</v>
      </c>
    </row>
    <row r="22" spans="1:8">
      <c r="A22" s="334"/>
      <c r="B22" s="415" t="s">
        <v>25</v>
      </c>
      <c r="C22" s="415"/>
      <c r="D22" s="164">
        <f>SUM(D17:D21)</f>
        <v>550</v>
      </c>
      <c r="E22" s="206">
        <f>SUM(E17:E21)</f>
        <v>30.659999999999997</v>
      </c>
      <c r="F22" s="206">
        <f>SUM(F17:F21)</f>
        <v>26.73</v>
      </c>
      <c r="G22" s="206">
        <f>SUM(G17:G21)</f>
        <v>88.81</v>
      </c>
      <c r="H22" s="206">
        <f>SUM(H17:H21)</f>
        <v>726.81000000000006</v>
      </c>
    </row>
    <row r="23" spans="1:8">
      <c r="A23" s="436" t="s">
        <v>34</v>
      </c>
      <c r="B23" s="173">
        <v>15</v>
      </c>
      <c r="C23" s="184" t="s">
        <v>36</v>
      </c>
      <c r="D23" s="173">
        <v>15</v>
      </c>
      <c r="E23" s="185">
        <v>3.9</v>
      </c>
      <c r="F23" s="174">
        <v>3.92</v>
      </c>
      <c r="G23" s="196"/>
      <c r="H23" s="185">
        <v>51.6</v>
      </c>
    </row>
    <row r="24" spans="1:8">
      <c r="A24" s="436"/>
      <c r="B24" s="173">
        <v>16</v>
      </c>
      <c r="C24" s="184" t="s">
        <v>75</v>
      </c>
      <c r="D24" s="173">
        <v>15</v>
      </c>
      <c r="E24" s="174">
        <v>1.94</v>
      </c>
      <c r="F24" s="174">
        <v>3.27</v>
      </c>
      <c r="G24" s="174">
        <v>0.28999999999999998</v>
      </c>
      <c r="H24" s="185">
        <v>38.4</v>
      </c>
    </row>
    <row r="25" spans="1:8" ht="31.2">
      <c r="A25" s="436"/>
      <c r="B25" s="21">
        <v>175.04</v>
      </c>
      <c r="C25" s="258" t="s">
        <v>64</v>
      </c>
      <c r="D25" s="256">
        <v>250</v>
      </c>
      <c r="E25" s="259">
        <v>6.15</v>
      </c>
      <c r="F25" s="259">
        <v>6.57</v>
      </c>
      <c r="G25" s="259">
        <v>38.82</v>
      </c>
      <c r="H25" s="259">
        <v>239.65</v>
      </c>
    </row>
    <row r="26" spans="1:8">
      <c r="A26" s="436"/>
      <c r="B26" s="173">
        <v>378</v>
      </c>
      <c r="C26" s="184" t="s">
        <v>222</v>
      </c>
      <c r="D26" s="173">
        <v>200</v>
      </c>
      <c r="E26" s="174">
        <v>1.61</v>
      </c>
      <c r="F26" s="174">
        <v>1.39</v>
      </c>
      <c r="G26" s="174">
        <v>13.76</v>
      </c>
      <c r="H26" s="174">
        <v>74.34</v>
      </c>
    </row>
    <row r="27" spans="1:8">
      <c r="A27" s="334"/>
      <c r="B27" s="173"/>
      <c r="C27" s="184" t="s">
        <v>22</v>
      </c>
      <c r="D27" s="173">
        <v>70</v>
      </c>
      <c r="E27" s="174">
        <v>5.53</v>
      </c>
      <c r="F27" s="185">
        <v>0.7</v>
      </c>
      <c r="G27" s="174">
        <v>33.81</v>
      </c>
      <c r="H27" s="185">
        <v>164.5</v>
      </c>
    </row>
    <row r="28" spans="1:8">
      <c r="A28" s="334"/>
      <c r="B28" s="165">
        <v>338.02</v>
      </c>
      <c r="C28" s="171" t="s">
        <v>24</v>
      </c>
      <c r="D28" s="165">
        <v>100</v>
      </c>
      <c r="E28" s="169">
        <v>0.4</v>
      </c>
      <c r="F28" s="169">
        <v>0.4</v>
      </c>
      <c r="G28" s="169">
        <v>9.6999999999999993</v>
      </c>
      <c r="H28" s="169">
        <v>44.4</v>
      </c>
    </row>
    <row r="29" spans="1:8">
      <c r="A29" s="334"/>
      <c r="B29" s="415" t="s">
        <v>25</v>
      </c>
      <c r="C29" s="415"/>
      <c r="D29" s="164">
        <f>SUM(D24:D28)</f>
        <v>635</v>
      </c>
      <c r="E29" s="206">
        <f>SUM(E24:E28)</f>
        <v>15.63</v>
      </c>
      <c r="F29" s="206">
        <f>SUM(F24:F28)</f>
        <v>12.33</v>
      </c>
      <c r="G29" s="206">
        <f>SUM(G24:G28)</f>
        <v>96.38000000000001</v>
      </c>
      <c r="H29" s="206">
        <f>SUM(H24:H28)</f>
        <v>561.29</v>
      </c>
    </row>
    <row r="30" spans="1:8">
      <c r="A30" s="334"/>
      <c r="B30" s="247" t="s">
        <v>212</v>
      </c>
      <c r="C30" s="247"/>
      <c r="D30" s="247"/>
      <c r="E30" s="247"/>
      <c r="F30" s="247"/>
      <c r="G30" s="247"/>
      <c r="H30" s="247"/>
    </row>
    <row r="31" spans="1:8">
      <c r="A31" s="436" t="s">
        <v>311</v>
      </c>
      <c r="B31" s="182" t="s">
        <v>35</v>
      </c>
      <c r="C31" s="181" t="s">
        <v>36</v>
      </c>
      <c r="D31" s="182">
        <v>15</v>
      </c>
      <c r="E31" s="183">
        <v>3.9</v>
      </c>
      <c r="F31" s="179">
        <v>3.92</v>
      </c>
      <c r="G31" s="180"/>
      <c r="H31" s="183">
        <v>51.6</v>
      </c>
    </row>
    <row r="32" spans="1:8" ht="31.2">
      <c r="A32" s="436"/>
      <c r="B32" s="179" t="s">
        <v>37</v>
      </c>
      <c r="C32" s="181" t="s">
        <v>38</v>
      </c>
      <c r="D32" s="182">
        <v>250</v>
      </c>
      <c r="E32" s="179">
        <v>5.9</v>
      </c>
      <c r="F32" s="179">
        <v>8.31</v>
      </c>
      <c r="G32" s="179">
        <v>30.22</v>
      </c>
      <c r="H32" s="179">
        <v>219.39</v>
      </c>
    </row>
    <row r="33" spans="1:8">
      <c r="A33" s="436"/>
      <c r="B33" s="182" t="s">
        <v>39</v>
      </c>
      <c r="C33" s="181" t="s">
        <v>40</v>
      </c>
      <c r="D33" s="182">
        <v>200</v>
      </c>
      <c r="E33" s="179">
        <v>3.99</v>
      </c>
      <c r="F33" s="179">
        <v>3.17</v>
      </c>
      <c r="G33" s="179">
        <v>16.34</v>
      </c>
      <c r="H33" s="179">
        <v>111.18</v>
      </c>
    </row>
    <row r="34" spans="1:8">
      <c r="A34" s="436"/>
      <c r="B34" s="173"/>
      <c r="C34" s="184" t="s">
        <v>22</v>
      </c>
      <c r="D34" s="173">
        <v>40</v>
      </c>
      <c r="E34" s="174">
        <v>3.16</v>
      </c>
      <c r="F34" s="185">
        <v>0.4</v>
      </c>
      <c r="G34" s="174">
        <v>19.32</v>
      </c>
      <c r="H34" s="173">
        <v>94</v>
      </c>
    </row>
    <row r="35" spans="1:8">
      <c r="A35" s="334"/>
      <c r="B35" s="165">
        <v>338.02</v>
      </c>
      <c r="C35" s="171" t="s">
        <v>24</v>
      </c>
      <c r="D35" s="165">
        <v>100</v>
      </c>
      <c r="E35" s="169">
        <v>0.4</v>
      </c>
      <c r="F35" s="169">
        <v>0.4</v>
      </c>
      <c r="G35" s="169">
        <v>9.6999999999999993</v>
      </c>
      <c r="H35" s="169">
        <v>44.4</v>
      </c>
    </row>
    <row r="36" spans="1:8">
      <c r="A36" s="334"/>
      <c r="B36" s="425" t="s">
        <v>25</v>
      </c>
      <c r="C36" s="425"/>
      <c r="D36" s="164">
        <f>SUM(D32:D35)</f>
        <v>590</v>
      </c>
      <c r="E36" s="206">
        <v>18.260000000000002</v>
      </c>
      <c r="F36" s="206">
        <v>17.559999999999999</v>
      </c>
      <c r="G36" s="206">
        <f>SUM(G32:G35)</f>
        <v>75.58</v>
      </c>
      <c r="H36" s="206">
        <f>SUM(H32:H35)</f>
        <v>468.96999999999997</v>
      </c>
    </row>
    <row r="37" spans="1:8">
      <c r="A37" s="334"/>
      <c r="B37" s="335"/>
      <c r="C37" s="335"/>
      <c r="D37" s="335"/>
      <c r="E37" s="335"/>
      <c r="F37" s="335"/>
      <c r="G37" s="335"/>
      <c r="H37" s="335"/>
    </row>
    <row r="38" spans="1:8" ht="31.2">
      <c r="A38" s="436" t="s">
        <v>48</v>
      </c>
      <c r="B38" s="133">
        <v>290</v>
      </c>
      <c r="C38" s="18" t="s">
        <v>205</v>
      </c>
      <c r="D38" s="37">
        <v>100</v>
      </c>
      <c r="E38" s="38">
        <v>17.579999999999998</v>
      </c>
      <c r="F38" s="38">
        <v>12.65</v>
      </c>
      <c r="G38" s="38">
        <v>3.58</v>
      </c>
      <c r="H38" s="38">
        <v>195.05</v>
      </c>
    </row>
    <row r="39" spans="1:8">
      <c r="A39" s="436"/>
      <c r="B39" s="133">
        <v>171</v>
      </c>
      <c r="C39" s="18" t="s">
        <v>46</v>
      </c>
      <c r="D39" s="37">
        <v>180</v>
      </c>
      <c r="E39" s="38">
        <v>7.6</v>
      </c>
      <c r="F39" s="38">
        <v>5.61</v>
      </c>
      <c r="G39" s="38">
        <v>34.33</v>
      </c>
      <c r="H39" s="38">
        <v>217.85</v>
      </c>
    </row>
    <row r="40" spans="1:8" ht="35.1" customHeight="1">
      <c r="A40" s="436"/>
      <c r="B40" s="173">
        <v>377</v>
      </c>
      <c r="C40" s="184" t="s">
        <v>21</v>
      </c>
      <c r="D40" s="173">
        <v>200</v>
      </c>
      <c r="E40" s="174">
        <v>0.06</v>
      </c>
      <c r="F40" s="174">
        <v>0.01</v>
      </c>
      <c r="G40" s="174">
        <v>11.19</v>
      </c>
      <c r="H40" s="174">
        <v>46.28</v>
      </c>
    </row>
    <row r="41" spans="1:8">
      <c r="A41" s="334"/>
      <c r="B41" s="173"/>
      <c r="C41" s="184" t="s">
        <v>22</v>
      </c>
      <c r="D41" s="173">
        <v>50</v>
      </c>
      <c r="E41" s="174">
        <v>3.95</v>
      </c>
      <c r="F41" s="185">
        <v>0.5</v>
      </c>
      <c r="G41" s="174">
        <v>24.15</v>
      </c>
      <c r="H41" s="185">
        <v>117.5</v>
      </c>
    </row>
    <row r="42" spans="1:8">
      <c r="A42" s="334"/>
      <c r="B42" s="173">
        <v>338</v>
      </c>
      <c r="C42" s="184" t="s">
        <v>230</v>
      </c>
      <c r="D42" s="173">
        <v>100</v>
      </c>
      <c r="E42" s="185">
        <v>0.4</v>
      </c>
      <c r="F42" s="185">
        <v>0.4</v>
      </c>
      <c r="G42" s="185">
        <v>9.8000000000000007</v>
      </c>
      <c r="H42" s="173">
        <v>47</v>
      </c>
    </row>
    <row r="43" spans="1:8">
      <c r="A43" s="334"/>
      <c r="B43" s="415" t="s">
        <v>25</v>
      </c>
      <c r="C43" s="415"/>
      <c r="D43" s="164">
        <f>SUM(D38:D42)</f>
        <v>630</v>
      </c>
      <c r="E43" s="206">
        <f>SUM(E38:E42)</f>
        <v>29.589999999999996</v>
      </c>
      <c r="F43" s="206">
        <f>SUM(F38:F42)</f>
        <v>19.170000000000002</v>
      </c>
      <c r="G43" s="206">
        <f>SUM(G38:G42)</f>
        <v>83.05</v>
      </c>
      <c r="H43" s="206">
        <f>SUM(H38:H42)</f>
        <v>623.67999999999995</v>
      </c>
    </row>
    <row r="44" spans="1:8">
      <c r="A44" s="334"/>
      <c r="B44" s="415" t="s">
        <v>212</v>
      </c>
      <c r="C44" s="415"/>
      <c r="D44" s="415"/>
      <c r="E44" s="415"/>
      <c r="F44" s="415"/>
      <c r="G44" s="415"/>
      <c r="H44" s="415"/>
    </row>
    <row r="45" spans="1:8">
      <c r="A45" s="334"/>
      <c r="B45" s="165">
        <v>16</v>
      </c>
      <c r="C45" s="166" t="s">
        <v>75</v>
      </c>
      <c r="D45" s="165">
        <v>15</v>
      </c>
      <c r="E45" s="167">
        <v>1.94</v>
      </c>
      <c r="F45" s="167">
        <v>3.27</v>
      </c>
      <c r="G45" s="167">
        <v>0.28999999999999998</v>
      </c>
      <c r="H45" s="169">
        <v>38.4</v>
      </c>
    </row>
    <row r="46" spans="1:8" ht="31.2">
      <c r="A46" s="436" t="s">
        <v>55</v>
      </c>
      <c r="B46" s="165">
        <v>173.05</v>
      </c>
      <c r="C46" s="166" t="s">
        <v>267</v>
      </c>
      <c r="D46" s="165">
        <v>250</v>
      </c>
      <c r="E46" s="35">
        <v>7.38</v>
      </c>
      <c r="F46" s="35">
        <v>10.63</v>
      </c>
      <c r="G46" s="35">
        <v>50</v>
      </c>
      <c r="H46" s="35">
        <f>(E46+G46)*4+F46*9</f>
        <v>325.19</v>
      </c>
    </row>
    <row r="47" spans="1:8">
      <c r="A47" s="436"/>
      <c r="B47" s="165">
        <v>382</v>
      </c>
      <c r="C47" s="166" t="s">
        <v>40</v>
      </c>
      <c r="D47" s="165">
        <v>200</v>
      </c>
      <c r="E47" s="167">
        <v>3.99</v>
      </c>
      <c r="F47" s="167">
        <v>3.17</v>
      </c>
      <c r="G47" s="167">
        <v>16.34</v>
      </c>
      <c r="H47" s="167">
        <v>111.18</v>
      </c>
    </row>
    <row r="48" spans="1:8">
      <c r="A48" s="436"/>
      <c r="B48" s="165"/>
      <c r="C48" s="166" t="s">
        <v>22</v>
      </c>
      <c r="D48" s="165">
        <v>60</v>
      </c>
      <c r="E48" s="167">
        <v>4.74</v>
      </c>
      <c r="F48" s="169">
        <v>0.6</v>
      </c>
      <c r="G48" s="167">
        <v>28.98</v>
      </c>
      <c r="H48" s="165">
        <v>141</v>
      </c>
    </row>
    <row r="49" spans="1:8">
      <c r="A49" s="334"/>
      <c r="B49" s="165">
        <v>338.02</v>
      </c>
      <c r="C49" s="166" t="s">
        <v>230</v>
      </c>
      <c r="D49" s="165">
        <v>100</v>
      </c>
      <c r="E49" s="169">
        <v>0.4</v>
      </c>
      <c r="F49" s="169">
        <v>0.4</v>
      </c>
      <c r="G49" s="169">
        <v>9.6999999999999993</v>
      </c>
      <c r="H49" s="169">
        <v>44.4</v>
      </c>
    </row>
    <row r="50" spans="1:8">
      <c r="A50" s="334"/>
      <c r="B50" s="415" t="s">
        <v>25</v>
      </c>
      <c r="C50" s="415"/>
      <c r="D50" s="164">
        <f>SUM(D45:D49)</f>
        <v>625</v>
      </c>
      <c r="E50" s="206">
        <f>SUM(E45:E49)</f>
        <v>18.45</v>
      </c>
      <c r="F50" s="206">
        <f>SUM(F45:F49)</f>
        <v>18.07</v>
      </c>
      <c r="G50" s="206">
        <f>SUM(G45:G49)</f>
        <v>105.31</v>
      </c>
      <c r="H50" s="206">
        <f>SUM(H45:H49)</f>
        <v>660.17</v>
      </c>
    </row>
    <row r="51" spans="1:8">
      <c r="A51" s="334"/>
      <c r="B51" s="415" t="s">
        <v>212</v>
      </c>
      <c r="C51" s="415"/>
      <c r="D51" s="415"/>
      <c r="E51" s="415"/>
      <c r="F51" s="415"/>
      <c r="G51" s="415"/>
      <c r="H51" s="415"/>
    </row>
    <row r="52" spans="1:8">
      <c r="A52" s="436" t="s">
        <v>312</v>
      </c>
      <c r="B52" s="21">
        <v>488</v>
      </c>
      <c r="C52" s="258" t="s">
        <v>50</v>
      </c>
      <c r="D52" s="256">
        <v>200</v>
      </c>
      <c r="E52" s="259">
        <v>24.72</v>
      </c>
      <c r="F52" s="259">
        <v>27.17</v>
      </c>
      <c r="G52" s="260">
        <v>4.4000000000000004</v>
      </c>
      <c r="H52" s="259">
        <v>363.13</v>
      </c>
    </row>
    <row r="53" spans="1:8" ht="31.2">
      <c r="A53" s="436"/>
      <c r="B53" s="21">
        <v>71</v>
      </c>
      <c r="C53" s="258" t="s">
        <v>52</v>
      </c>
      <c r="D53" s="256">
        <v>50</v>
      </c>
      <c r="E53" s="260">
        <v>1.55</v>
      </c>
      <c r="F53" s="260">
        <v>0.1</v>
      </c>
      <c r="G53" s="260">
        <v>3.25</v>
      </c>
      <c r="H53" s="256">
        <v>20</v>
      </c>
    </row>
    <row r="54" spans="1:8" ht="31.2">
      <c r="A54" s="436"/>
      <c r="B54" s="182">
        <v>379</v>
      </c>
      <c r="C54" s="181" t="s">
        <v>54</v>
      </c>
      <c r="D54" s="182">
        <v>200</v>
      </c>
      <c r="E54" s="179">
        <v>3.23</v>
      </c>
      <c r="F54" s="179">
        <v>2.5099999999999998</v>
      </c>
      <c r="G54" s="179">
        <v>20.67</v>
      </c>
      <c r="H54" s="179">
        <v>118.89</v>
      </c>
    </row>
    <row r="55" spans="1:8">
      <c r="A55" s="436"/>
      <c r="B55" s="179"/>
      <c r="C55" s="181" t="s">
        <v>22</v>
      </c>
      <c r="D55" s="182">
        <v>30</v>
      </c>
      <c r="E55" s="179">
        <v>2.37</v>
      </c>
      <c r="F55" s="183">
        <v>0.3</v>
      </c>
      <c r="G55" s="179">
        <v>14.49</v>
      </c>
      <c r="H55" s="183">
        <v>70.5</v>
      </c>
    </row>
    <row r="56" spans="1:8">
      <c r="A56" s="334"/>
      <c r="B56" s="173">
        <v>338</v>
      </c>
      <c r="C56" s="184" t="s">
        <v>230</v>
      </c>
      <c r="D56" s="173">
        <v>100</v>
      </c>
      <c r="E56" s="185">
        <v>0.4</v>
      </c>
      <c r="F56" s="185">
        <v>0.4</v>
      </c>
      <c r="G56" s="185">
        <v>9.8000000000000007</v>
      </c>
      <c r="H56" s="173">
        <v>47</v>
      </c>
    </row>
    <row r="57" spans="1:8">
      <c r="A57" s="334"/>
      <c r="B57" s="415" t="s">
        <v>25</v>
      </c>
      <c r="C57" s="415"/>
      <c r="D57" s="164">
        <f>SUM(D52:D56)</f>
        <v>580</v>
      </c>
      <c r="E57" s="206">
        <f>SUM(E52:E56)</f>
        <v>32.270000000000003</v>
      </c>
      <c r="F57" s="206">
        <f>SUM(F52:F56)</f>
        <v>30.48</v>
      </c>
      <c r="G57" s="206">
        <f>SUM(G52:G56)</f>
        <v>52.61</v>
      </c>
      <c r="H57" s="206">
        <f>SUM(H52:H56)</f>
        <v>619.52</v>
      </c>
    </row>
    <row r="58" spans="1:8">
      <c r="A58" s="334"/>
      <c r="B58" s="415" t="s">
        <v>212</v>
      </c>
      <c r="C58" s="415"/>
      <c r="D58" s="415"/>
      <c r="E58" s="415"/>
      <c r="F58" s="415"/>
      <c r="G58" s="415"/>
      <c r="H58" s="415"/>
    </row>
    <row r="59" spans="1:8">
      <c r="A59" s="334"/>
      <c r="B59" s="173">
        <v>15</v>
      </c>
      <c r="C59" s="184" t="s">
        <v>36</v>
      </c>
      <c r="D59" s="173">
        <v>15</v>
      </c>
      <c r="E59" s="185">
        <v>3.9</v>
      </c>
      <c r="F59" s="174">
        <v>3.92</v>
      </c>
      <c r="G59" s="196"/>
      <c r="H59" s="185">
        <v>51.6</v>
      </c>
    </row>
    <row r="60" spans="1:8">
      <c r="A60" s="334"/>
      <c r="B60" s="173">
        <v>16</v>
      </c>
      <c r="C60" s="184" t="s">
        <v>75</v>
      </c>
      <c r="D60" s="173">
        <v>15</v>
      </c>
      <c r="E60" s="174">
        <v>1.94</v>
      </c>
      <c r="F60" s="174">
        <v>3.27</v>
      </c>
      <c r="G60" s="174">
        <v>0.28999999999999998</v>
      </c>
      <c r="H60" s="185">
        <v>38.4</v>
      </c>
    </row>
    <row r="61" spans="1:8" ht="31.2">
      <c r="A61" s="436" t="s">
        <v>313</v>
      </c>
      <c r="B61" s="21">
        <v>173.01</v>
      </c>
      <c r="C61" s="22" t="s">
        <v>95</v>
      </c>
      <c r="D61" s="256">
        <v>250</v>
      </c>
      <c r="E61" s="260">
        <v>8.6999999999999993</v>
      </c>
      <c r="F61" s="259">
        <v>8.7799999999999994</v>
      </c>
      <c r="G61" s="259">
        <v>43.35</v>
      </c>
      <c r="H61" s="259">
        <v>290.07</v>
      </c>
    </row>
    <row r="62" spans="1:8">
      <c r="A62" s="436"/>
      <c r="B62" s="173">
        <v>378</v>
      </c>
      <c r="C62" s="184" t="s">
        <v>222</v>
      </c>
      <c r="D62" s="173">
        <v>200</v>
      </c>
      <c r="E62" s="174">
        <v>1.61</v>
      </c>
      <c r="F62" s="174">
        <v>1.39</v>
      </c>
      <c r="G62" s="174">
        <v>13.76</v>
      </c>
      <c r="H62" s="174">
        <v>74.34</v>
      </c>
    </row>
    <row r="63" spans="1:8">
      <c r="A63" s="436"/>
      <c r="B63" s="173"/>
      <c r="C63" s="184" t="s">
        <v>22</v>
      </c>
      <c r="D63" s="173">
        <v>60</v>
      </c>
      <c r="E63" s="174">
        <v>4.74</v>
      </c>
      <c r="F63" s="185">
        <v>0.6</v>
      </c>
      <c r="G63" s="174">
        <v>28.98</v>
      </c>
      <c r="H63" s="173">
        <v>141</v>
      </c>
    </row>
    <row r="64" spans="1:8">
      <c r="A64" s="334"/>
      <c r="B64" s="10" t="s">
        <v>23</v>
      </c>
      <c r="C64" s="12" t="s">
        <v>33</v>
      </c>
      <c r="D64" s="10">
        <v>150</v>
      </c>
      <c r="E64" s="13">
        <v>2.25</v>
      </c>
      <c r="F64" s="13">
        <v>0.75</v>
      </c>
      <c r="G64" s="13">
        <v>31.5</v>
      </c>
      <c r="H64" s="10">
        <f>(E64+G64)*4+F64*9</f>
        <v>141.75</v>
      </c>
    </row>
    <row r="65" spans="1:9">
      <c r="A65" s="436" t="s">
        <v>314</v>
      </c>
      <c r="B65" s="415" t="s">
        <v>25</v>
      </c>
      <c r="C65" s="415"/>
      <c r="D65" s="164">
        <f>SUM(D59:D64)</f>
        <v>690</v>
      </c>
      <c r="E65" s="206">
        <f>SUM(E59:E64)</f>
        <v>23.14</v>
      </c>
      <c r="F65" s="206">
        <f>SUM(F59:F64)</f>
        <v>18.71</v>
      </c>
      <c r="G65" s="206">
        <f>SUM(G59:G64)</f>
        <v>117.88</v>
      </c>
      <c r="H65" s="206">
        <f>SUM(H59:H64)</f>
        <v>737.16</v>
      </c>
    </row>
    <row r="66" spans="1:9">
      <c r="A66" s="436"/>
      <c r="B66" s="21">
        <v>14</v>
      </c>
      <c r="C66" s="22" t="s">
        <v>28</v>
      </c>
      <c r="D66" s="21">
        <v>10</v>
      </c>
      <c r="E66" s="23">
        <v>0.08</v>
      </c>
      <c r="F66" s="23">
        <v>7.25</v>
      </c>
      <c r="G66" s="23">
        <v>0.13</v>
      </c>
      <c r="H66" s="23">
        <v>66.09</v>
      </c>
    </row>
    <row r="67" spans="1:9">
      <c r="A67" s="436"/>
      <c r="B67" s="21">
        <v>209</v>
      </c>
      <c r="C67" s="22" t="s">
        <v>249</v>
      </c>
      <c r="D67" s="21">
        <v>40</v>
      </c>
      <c r="E67" s="23">
        <v>5.08</v>
      </c>
      <c r="F67" s="24">
        <v>4.5999999999999996</v>
      </c>
      <c r="G67" s="23">
        <v>0.28000000000000003</v>
      </c>
      <c r="H67" s="24">
        <v>62.8</v>
      </c>
    </row>
    <row r="68" spans="1:9" ht="46.8">
      <c r="A68" s="436"/>
      <c r="B68" s="21">
        <v>173.02</v>
      </c>
      <c r="C68" s="22" t="s">
        <v>256</v>
      </c>
      <c r="D68" s="256">
        <v>250</v>
      </c>
      <c r="E68" s="259">
        <v>10.02</v>
      </c>
      <c r="F68" s="259">
        <v>9.3800000000000008</v>
      </c>
      <c r="G68" s="259">
        <v>42.55</v>
      </c>
      <c r="H68" s="259">
        <v>295.23</v>
      </c>
    </row>
    <row r="69" spans="1:9">
      <c r="A69" s="436"/>
      <c r="B69" s="21">
        <v>382</v>
      </c>
      <c r="C69" s="22" t="s">
        <v>40</v>
      </c>
      <c r="D69" s="21">
        <v>200</v>
      </c>
      <c r="E69" s="23">
        <v>3.99</v>
      </c>
      <c r="F69" s="23">
        <v>3.17</v>
      </c>
      <c r="G69" s="23">
        <v>16.34</v>
      </c>
      <c r="H69" s="23">
        <v>111.18</v>
      </c>
    </row>
    <row r="70" spans="1:9">
      <c r="A70" s="334"/>
      <c r="B70" s="21"/>
      <c r="C70" s="22" t="s">
        <v>22</v>
      </c>
      <c r="D70" s="21">
        <v>60</v>
      </c>
      <c r="E70" s="23">
        <v>4.74</v>
      </c>
      <c r="F70" s="24">
        <v>0.6</v>
      </c>
      <c r="G70" s="23">
        <v>28.98</v>
      </c>
      <c r="H70" s="21">
        <v>141</v>
      </c>
    </row>
    <row r="71" spans="1:9">
      <c r="A71" s="334"/>
      <c r="B71" s="415" t="s">
        <v>25</v>
      </c>
      <c r="C71" s="415"/>
      <c r="D71" s="164">
        <f>SUM(D66:D70)</f>
        <v>560</v>
      </c>
      <c r="E71" s="206">
        <f>SUM(E66:E70)</f>
        <v>23.910000000000004</v>
      </c>
      <c r="F71" s="206">
        <f>SUM(F66:F70)</f>
        <v>25</v>
      </c>
      <c r="G71" s="206">
        <f>SUM(G66:G70)</f>
        <v>88.28</v>
      </c>
      <c r="H71" s="206">
        <f>SUM(H66:H70)</f>
        <v>676.3</v>
      </c>
    </row>
    <row r="72" spans="1:9">
      <c r="A72" s="334"/>
      <c r="B72" s="415" t="s">
        <v>212</v>
      </c>
      <c r="C72" s="415"/>
      <c r="D72" s="415"/>
      <c r="E72" s="415"/>
      <c r="F72" s="415"/>
      <c r="G72" s="415"/>
      <c r="H72" s="415"/>
    </row>
    <row r="73" spans="1:9">
      <c r="A73" s="436" t="s">
        <v>315</v>
      </c>
      <c r="B73" s="165">
        <v>15</v>
      </c>
      <c r="C73" s="166" t="s">
        <v>36</v>
      </c>
      <c r="D73" s="165">
        <v>15</v>
      </c>
      <c r="E73" s="169">
        <v>3.9</v>
      </c>
      <c r="F73" s="167">
        <v>3.92</v>
      </c>
      <c r="G73" s="168"/>
      <c r="H73" s="169">
        <v>51.6</v>
      </c>
    </row>
    <row r="74" spans="1:9">
      <c r="A74" s="436"/>
      <c r="B74" s="173">
        <v>14</v>
      </c>
      <c r="C74" s="184" t="s">
        <v>28</v>
      </c>
      <c r="D74" s="173">
        <v>10</v>
      </c>
      <c r="E74" s="174">
        <v>0.08</v>
      </c>
      <c r="F74" s="174">
        <v>7.25</v>
      </c>
      <c r="G74" s="174">
        <v>0.13</v>
      </c>
      <c r="H74" s="174">
        <v>66.09</v>
      </c>
    </row>
    <row r="75" spans="1:9" ht="31.2">
      <c r="A75" s="436"/>
      <c r="B75" s="21">
        <v>173.26</v>
      </c>
      <c r="C75" s="22" t="s">
        <v>82</v>
      </c>
      <c r="D75" s="256">
        <v>250</v>
      </c>
      <c r="E75" s="259">
        <v>6.08</v>
      </c>
      <c r="F75" s="259">
        <v>7.79</v>
      </c>
      <c r="G75" s="259">
        <v>44.82</v>
      </c>
      <c r="H75" s="259">
        <v>274.38</v>
      </c>
    </row>
    <row r="76" spans="1:9" ht="31.2">
      <c r="A76" s="436"/>
      <c r="B76" s="165">
        <v>377</v>
      </c>
      <c r="C76" s="166" t="s">
        <v>21</v>
      </c>
      <c r="D76" s="165">
        <v>200</v>
      </c>
      <c r="E76" s="167">
        <v>0.06</v>
      </c>
      <c r="F76" s="167">
        <v>0.01</v>
      </c>
      <c r="G76" s="167">
        <v>11.19</v>
      </c>
      <c r="H76" s="167">
        <v>46.28</v>
      </c>
    </row>
    <row r="77" spans="1:9">
      <c r="A77" s="334"/>
      <c r="B77" s="165"/>
      <c r="C77" s="166" t="s">
        <v>22</v>
      </c>
      <c r="D77" s="165">
        <v>60</v>
      </c>
      <c r="E77" s="167">
        <v>4.74</v>
      </c>
      <c r="F77" s="169">
        <v>0.6</v>
      </c>
      <c r="G77" s="167">
        <v>28.98</v>
      </c>
      <c r="H77" s="165">
        <v>141</v>
      </c>
    </row>
    <row r="78" spans="1:9">
      <c r="A78" s="334"/>
      <c r="B78" s="415" t="s">
        <v>25</v>
      </c>
      <c r="C78" s="415"/>
      <c r="D78" s="164">
        <f>SUM(D73:D77)</f>
        <v>535</v>
      </c>
      <c r="E78" s="206">
        <f>SUM(E73:E77)</f>
        <v>14.860000000000001</v>
      </c>
      <c r="F78" s="206">
        <f>SUM(F73:F77)</f>
        <v>19.570000000000004</v>
      </c>
      <c r="G78" s="206">
        <f>SUM(G73:G77)</f>
        <v>85.12</v>
      </c>
      <c r="H78" s="206">
        <f>SUM(H73:H77)</f>
        <v>579.35</v>
      </c>
    </row>
    <row r="79" spans="1:9">
      <c r="A79" s="334"/>
      <c r="B79" s="335"/>
      <c r="C79" s="335"/>
      <c r="D79" s="335"/>
      <c r="E79" s="335"/>
      <c r="F79" s="335"/>
      <c r="G79" s="335"/>
      <c r="H79" s="335"/>
    </row>
    <row r="80" spans="1:9">
      <c r="A80" s="44"/>
      <c r="B80" s="45"/>
      <c r="C80" s="46" t="s">
        <v>100</v>
      </c>
      <c r="D80" s="10"/>
      <c r="E80" s="47"/>
      <c r="F80" s="11"/>
      <c r="G80" s="11"/>
      <c r="H80" s="11"/>
      <c r="I80" s="336"/>
    </row>
    <row r="81" spans="1:9">
      <c r="A81" s="390"/>
      <c r="B81" s="390"/>
      <c r="C81" s="390"/>
      <c r="D81" s="385" t="s">
        <v>8</v>
      </c>
      <c r="E81" s="385" t="s">
        <v>10</v>
      </c>
      <c r="F81" s="385"/>
      <c r="G81" s="385"/>
      <c r="H81" s="385" t="s">
        <v>11</v>
      </c>
    </row>
    <row r="82" spans="1:9">
      <c r="A82" s="390"/>
      <c r="B82" s="390"/>
      <c r="C82" s="390"/>
      <c r="D82" s="385"/>
      <c r="E82" s="9" t="s">
        <v>12</v>
      </c>
      <c r="F82" s="9" t="s">
        <v>13</v>
      </c>
      <c r="G82" s="9" t="s">
        <v>14</v>
      </c>
      <c r="H82" s="385"/>
    </row>
    <row r="83" spans="1:9">
      <c r="A83" s="386" t="s">
        <v>101</v>
      </c>
      <c r="B83" s="386"/>
      <c r="C83" s="386"/>
      <c r="D83" s="48">
        <f>D16+D22+D29+D36+D43+D50+D57+D65+D71+D78</f>
        <v>5930</v>
      </c>
      <c r="E83" s="48">
        <f>E16+E22+E29+E36+E43+E50+E57+E65+E71+E78</f>
        <v>221.63000000000002</v>
      </c>
      <c r="F83" s="48">
        <f>F16+F22+F29+F36+F43+F50+F57+F65+F71+F78</f>
        <v>207.19</v>
      </c>
      <c r="G83" s="48">
        <f>G16+G22+G29+G36+G43+G50+G57+G65+G71+G78</f>
        <v>878.14</v>
      </c>
      <c r="H83" s="48">
        <f>H16+H22+H29+H36+H43+H50+H57+H65+H71+H78</f>
        <v>6232.6</v>
      </c>
    </row>
    <row r="84" spans="1:9">
      <c r="A84" s="387" t="s">
        <v>100</v>
      </c>
      <c r="B84" s="387"/>
      <c r="C84" s="387"/>
      <c r="D84" s="49">
        <f>D83/10</f>
        <v>593</v>
      </c>
      <c r="E84" s="50">
        <f>E83/10</f>
        <v>22.163000000000004</v>
      </c>
      <c r="F84" s="50">
        <f>F83/10</f>
        <v>20.719000000000001</v>
      </c>
      <c r="G84" s="50">
        <f>G83/10</f>
        <v>87.813999999999993</v>
      </c>
      <c r="H84" s="50">
        <f>H83/10</f>
        <v>623.26</v>
      </c>
    </row>
    <row r="85" spans="1:9">
      <c r="A85" s="386" t="s">
        <v>102</v>
      </c>
      <c r="B85" s="386"/>
      <c r="C85" s="386"/>
      <c r="D85" s="51"/>
      <c r="E85" s="52">
        <f>E84/90*100</f>
        <v>24.625555555555557</v>
      </c>
      <c r="F85" s="52">
        <f>F84/92*100</f>
        <v>22.520652173913046</v>
      </c>
      <c r="G85" s="52">
        <f>G84/383*100</f>
        <v>22.927937336814619</v>
      </c>
      <c r="H85" s="52">
        <f>H84/H86*100</f>
        <v>22.913970588235294</v>
      </c>
    </row>
    <row r="86" spans="1:9">
      <c r="A86" s="386" t="s">
        <v>103</v>
      </c>
      <c r="B86" s="386"/>
      <c r="C86" s="386"/>
      <c r="D86" s="14"/>
      <c r="E86" s="53">
        <v>90</v>
      </c>
      <c r="F86" s="53">
        <v>92</v>
      </c>
      <c r="G86" s="53">
        <v>383</v>
      </c>
      <c r="H86" s="54">
        <v>2720</v>
      </c>
    </row>
    <row r="87" spans="1:9">
      <c r="A87" s="44"/>
      <c r="B87" s="45"/>
      <c r="C87" s="46" t="s">
        <v>100</v>
      </c>
      <c r="D87" s="10"/>
      <c r="E87" s="47"/>
      <c r="F87" s="11"/>
      <c r="G87" s="11"/>
      <c r="H87" s="11"/>
      <c r="I87" s="336"/>
    </row>
    <row r="91" spans="1:9">
      <c r="C91" s="338"/>
      <c r="D91" s="339"/>
      <c r="E91" s="338"/>
      <c r="F91" s="292"/>
      <c r="G91" s="292"/>
      <c r="H91" s="292"/>
      <c r="I91" s="292"/>
    </row>
    <row r="92" spans="1:9">
      <c r="C92" s="338"/>
      <c r="D92" s="339"/>
      <c r="E92" s="338"/>
      <c r="F92" s="292"/>
      <c r="G92" s="340"/>
      <c r="H92" s="292"/>
      <c r="I92" s="340"/>
    </row>
    <row r="93" spans="1:9">
      <c r="C93" s="338"/>
      <c r="D93" s="339"/>
      <c r="E93" s="341"/>
      <c r="F93" s="342"/>
      <c r="G93" s="342"/>
      <c r="H93" s="342"/>
      <c r="I93" s="342"/>
    </row>
    <row r="94" spans="1:9">
      <c r="C94" s="338"/>
      <c r="D94" s="339"/>
      <c r="E94" s="338"/>
      <c r="F94" s="292"/>
      <c r="G94" s="292"/>
      <c r="H94" s="292"/>
      <c r="I94" s="292"/>
    </row>
    <row r="95" spans="1:9">
      <c r="C95" s="338"/>
      <c r="D95" s="339"/>
      <c r="E95" s="338"/>
      <c r="F95" s="292"/>
      <c r="G95" s="340"/>
      <c r="H95" s="292"/>
      <c r="I95" s="338"/>
    </row>
    <row r="96" spans="1:9">
      <c r="C96" s="338"/>
      <c r="D96" s="339"/>
      <c r="E96" s="338"/>
      <c r="F96" s="340"/>
      <c r="G96" s="340"/>
      <c r="H96" s="340"/>
      <c r="I96" s="338"/>
    </row>
  </sheetData>
  <mergeCells count="43">
    <mergeCell ref="D1:G1"/>
    <mergeCell ref="D2:G2"/>
    <mergeCell ref="A3:B3"/>
    <mergeCell ref="D3:F3"/>
    <mergeCell ref="A23:A26"/>
    <mergeCell ref="A5:H5"/>
    <mergeCell ref="B7:B8"/>
    <mergeCell ref="C7:C8"/>
    <mergeCell ref="D7:D8"/>
    <mergeCell ref="E7:G7"/>
    <mergeCell ref="H7:H8"/>
    <mergeCell ref="A10:A14"/>
    <mergeCell ref="B10:H10"/>
    <mergeCell ref="B16:C16"/>
    <mergeCell ref="A17:A20"/>
    <mergeCell ref="B22:C22"/>
    <mergeCell ref="B58:H58"/>
    <mergeCell ref="B29:C29"/>
    <mergeCell ref="A31:A34"/>
    <mergeCell ref="B36:C36"/>
    <mergeCell ref="A38:A40"/>
    <mergeCell ref="B43:C43"/>
    <mergeCell ref="B44:H44"/>
    <mergeCell ref="A46:A48"/>
    <mergeCell ref="B50:C50"/>
    <mergeCell ref="B51:H51"/>
    <mergeCell ref="A52:A55"/>
    <mergeCell ref="B57:C57"/>
    <mergeCell ref="D81:D82"/>
    <mergeCell ref="E81:G81"/>
    <mergeCell ref="H81:H82"/>
    <mergeCell ref="A83:C83"/>
    <mergeCell ref="A61:A63"/>
    <mergeCell ref="A65:A69"/>
    <mergeCell ref="B65:C65"/>
    <mergeCell ref="B71:C71"/>
    <mergeCell ref="B72:H72"/>
    <mergeCell ref="A73:A76"/>
    <mergeCell ref="A84:C84"/>
    <mergeCell ref="A85:C85"/>
    <mergeCell ref="A86:C86"/>
    <mergeCell ref="B78:C78"/>
    <mergeCell ref="A81:C82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95"/>
  <sheetViews>
    <sheetView topLeftCell="A34" workbookViewId="0">
      <selection activeCell="L8" sqref="L8"/>
    </sheetView>
  </sheetViews>
  <sheetFormatPr defaultRowHeight="15.6"/>
  <cols>
    <col min="1" max="1" width="8.5" style="343" customWidth="1"/>
    <col min="2" max="2" width="43.59765625" style="344" customWidth="1"/>
    <col min="3" max="3" width="12" style="344" customWidth="1"/>
    <col min="4" max="6" width="8.5" style="344" customWidth="1"/>
    <col min="7" max="7" width="9.19921875" style="344" customWidth="1"/>
    <col min="8" max="257" width="8.19921875" style="344" customWidth="1"/>
    <col min="258" max="1024" width="8.3984375" customWidth="1"/>
  </cols>
  <sheetData>
    <row r="1" spans="1:257" ht="38.700000000000003" customHeight="1">
      <c r="A1" s="445" t="s">
        <v>316</v>
      </c>
      <c r="B1" s="445"/>
      <c r="C1" s="445"/>
      <c r="D1" s="445"/>
      <c r="E1" s="445"/>
      <c r="F1" s="445"/>
      <c r="G1" s="445"/>
    </row>
    <row r="2" spans="1:257">
      <c r="A2" s="345"/>
      <c r="B2" s="346"/>
      <c r="C2" s="346"/>
      <c r="D2" s="346"/>
      <c r="E2" s="346"/>
      <c r="F2" s="346"/>
      <c r="G2" s="346"/>
    </row>
    <row r="3" spans="1:257">
      <c r="A3" s="347" t="s">
        <v>209</v>
      </c>
      <c r="B3" s="443" t="s">
        <v>210</v>
      </c>
      <c r="C3" s="443"/>
      <c r="D3" s="443"/>
      <c r="E3" s="406"/>
      <c r="F3" s="406"/>
      <c r="G3" s="406"/>
    </row>
    <row r="4" spans="1:257">
      <c r="A4" s="347" t="s">
        <v>211</v>
      </c>
      <c r="B4" s="443">
        <v>1</v>
      </c>
      <c r="C4" s="443"/>
      <c r="D4" s="443"/>
      <c r="E4" s="348"/>
      <c r="F4" s="346"/>
      <c r="G4" s="346"/>
    </row>
    <row r="5" spans="1:257" ht="15.6" customHeight="1">
      <c r="A5" s="444" t="s">
        <v>6</v>
      </c>
      <c r="B5" s="442" t="s">
        <v>7</v>
      </c>
      <c r="C5" s="442" t="s">
        <v>8</v>
      </c>
      <c r="D5" s="442" t="s">
        <v>10</v>
      </c>
      <c r="E5" s="442"/>
      <c r="F5" s="442"/>
      <c r="G5" s="442" t="s">
        <v>11</v>
      </c>
    </row>
    <row r="6" spans="1:257" ht="24.15" customHeight="1">
      <c r="A6" s="444"/>
      <c r="B6" s="442"/>
      <c r="C6" s="442"/>
      <c r="D6" s="350" t="s">
        <v>12</v>
      </c>
      <c r="E6" s="350" t="s">
        <v>13</v>
      </c>
      <c r="F6" s="350" t="s">
        <v>14</v>
      </c>
      <c r="G6" s="442"/>
    </row>
    <row r="7" spans="1:257">
      <c r="A7" s="351">
        <v>1</v>
      </c>
      <c r="B7" s="351">
        <v>2</v>
      </c>
      <c r="C7" s="351">
        <v>3</v>
      </c>
      <c r="D7" s="351">
        <v>4</v>
      </c>
      <c r="E7" s="351">
        <v>5</v>
      </c>
      <c r="F7" s="351">
        <v>6</v>
      </c>
      <c r="G7" s="351">
        <v>7</v>
      </c>
    </row>
    <row r="8" spans="1:257">
      <c r="A8" s="440" t="s">
        <v>212</v>
      </c>
      <c r="B8" s="440"/>
      <c r="C8" s="440"/>
      <c r="D8" s="440"/>
      <c r="E8" s="440"/>
      <c r="F8" s="440"/>
      <c r="G8" s="440"/>
    </row>
    <row r="9" spans="1:257" s="352" customFormat="1">
      <c r="A9" s="248" t="s">
        <v>288</v>
      </c>
      <c r="B9" s="249" t="s">
        <v>28</v>
      </c>
      <c r="C9" s="248">
        <v>10</v>
      </c>
      <c r="D9" s="250">
        <v>0.08</v>
      </c>
      <c r="E9" s="250">
        <v>7.25</v>
      </c>
      <c r="F9" s="250">
        <v>0.13</v>
      </c>
      <c r="G9" s="250">
        <v>66.09</v>
      </c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  <c r="DU9" s="344"/>
      <c r="DV9" s="344"/>
      <c r="DW9" s="344"/>
      <c r="DX9" s="344"/>
      <c r="DY9" s="344"/>
      <c r="DZ9" s="344"/>
      <c r="EA9" s="344"/>
      <c r="EB9" s="344"/>
      <c r="EC9" s="344"/>
      <c r="ED9" s="344"/>
      <c r="EE9" s="344"/>
      <c r="EF9" s="344"/>
      <c r="EG9" s="344"/>
      <c r="EH9" s="344"/>
      <c r="EI9" s="344"/>
      <c r="EJ9" s="344"/>
      <c r="EK9" s="344"/>
      <c r="EL9" s="344"/>
      <c r="EM9" s="344"/>
      <c r="EN9" s="344"/>
      <c r="EO9" s="344"/>
      <c r="EP9" s="344"/>
      <c r="EQ9" s="344"/>
      <c r="ER9" s="344"/>
      <c r="ES9" s="344"/>
      <c r="ET9" s="344"/>
      <c r="EU9" s="344"/>
      <c r="EV9" s="344"/>
      <c r="EW9" s="344"/>
      <c r="EX9" s="344"/>
      <c r="EY9" s="344"/>
      <c r="EZ9" s="344"/>
      <c r="FA9" s="344"/>
      <c r="FB9" s="344"/>
      <c r="FC9" s="344"/>
      <c r="FD9" s="344"/>
      <c r="FE9" s="344"/>
      <c r="FF9" s="344"/>
      <c r="FG9" s="344"/>
      <c r="FH9" s="344"/>
      <c r="FI9" s="344"/>
      <c r="FJ9" s="344"/>
      <c r="FK9" s="344"/>
      <c r="FL9" s="344"/>
      <c r="FM9" s="344"/>
      <c r="FN9" s="344"/>
      <c r="FO9" s="344"/>
      <c r="FP9" s="344"/>
      <c r="FQ9" s="344"/>
      <c r="FR9" s="344"/>
      <c r="FS9" s="344"/>
      <c r="FT9" s="344"/>
      <c r="FU9" s="344"/>
      <c r="FV9" s="344"/>
      <c r="FW9" s="344"/>
      <c r="FX9" s="344"/>
      <c r="FY9" s="344"/>
      <c r="FZ9" s="344"/>
      <c r="GA9" s="344"/>
      <c r="GB9" s="344"/>
      <c r="GC9" s="344"/>
      <c r="GD9" s="344"/>
      <c r="GE9" s="344"/>
      <c r="GF9" s="344"/>
      <c r="GG9" s="344"/>
      <c r="GH9" s="344"/>
      <c r="GI9" s="344"/>
      <c r="GJ9" s="344"/>
      <c r="GK9" s="344"/>
      <c r="GL9" s="344"/>
      <c r="GM9" s="344"/>
      <c r="GN9" s="344"/>
      <c r="GO9" s="344"/>
      <c r="GP9" s="344"/>
      <c r="GQ9" s="344"/>
      <c r="GR9" s="344"/>
      <c r="GS9" s="344"/>
      <c r="GT9" s="344"/>
      <c r="GU9" s="344"/>
      <c r="GV9" s="344"/>
      <c r="GW9" s="344"/>
      <c r="GX9" s="344"/>
      <c r="GY9" s="344"/>
      <c r="GZ9" s="344"/>
      <c r="HA9" s="344"/>
      <c r="HB9" s="344"/>
      <c r="HC9" s="344"/>
      <c r="HD9" s="344"/>
      <c r="HE9" s="344"/>
      <c r="HF9" s="344"/>
      <c r="HG9" s="344"/>
      <c r="HH9" s="344"/>
      <c r="HI9" s="344"/>
      <c r="HJ9" s="344"/>
      <c r="HK9" s="344"/>
      <c r="HL9" s="344"/>
      <c r="HM9" s="344"/>
      <c r="HN9" s="344"/>
      <c r="HO9" s="344"/>
      <c r="HP9" s="344"/>
      <c r="HQ9" s="344"/>
      <c r="HR9" s="344"/>
      <c r="HS9" s="344"/>
      <c r="HT9" s="344"/>
      <c r="HU9" s="344"/>
      <c r="HV9" s="344"/>
      <c r="HW9" s="344"/>
      <c r="HX9" s="344"/>
      <c r="HY9" s="344"/>
      <c r="HZ9" s="344"/>
      <c r="IA9" s="344"/>
      <c r="IB9" s="344"/>
      <c r="IC9" s="344"/>
      <c r="ID9" s="344"/>
      <c r="IE9" s="344"/>
      <c r="IF9" s="344"/>
      <c r="IG9" s="344"/>
      <c r="IH9" s="344"/>
      <c r="II9" s="344"/>
      <c r="IJ9" s="344"/>
      <c r="IK9" s="344"/>
      <c r="IL9" s="344"/>
      <c r="IM9" s="344"/>
      <c r="IN9" s="344"/>
      <c r="IO9" s="344"/>
      <c r="IP9" s="344"/>
      <c r="IQ9" s="344"/>
      <c r="IR9" s="344"/>
      <c r="IS9" s="344"/>
      <c r="IT9" s="344"/>
      <c r="IU9" s="344"/>
      <c r="IV9" s="344"/>
      <c r="IW9" s="344"/>
    </row>
    <row r="10" spans="1:257" s="352" customFormat="1" ht="31.2">
      <c r="A10" s="248">
        <v>223</v>
      </c>
      <c r="B10" s="249" t="s">
        <v>283</v>
      </c>
      <c r="C10" s="248">
        <v>180</v>
      </c>
      <c r="D10" s="250">
        <v>23.48</v>
      </c>
      <c r="E10" s="250">
        <v>15.98</v>
      </c>
      <c r="F10" s="250">
        <v>32.79</v>
      </c>
      <c r="G10" s="250">
        <v>374.9</v>
      </c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  <c r="DZ10" s="344"/>
      <c r="EA10" s="344"/>
      <c r="EB10" s="344"/>
      <c r="EC10" s="344"/>
      <c r="ED10" s="344"/>
      <c r="EE10" s="344"/>
      <c r="EF10" s="344"/>
      <c r="EG10" s="344"/>
      <c r="EH10" s="344"/>
      <c r="EI10" s="344"/>
      <c r="EJ10" s="344"/>
      <c r="EK10" s="344"/>
      <c r="EL10" s="344"/>
      <c r="EM10" s="344"/>
      <c r="EN10" s="344"/>
      <c r="EO10" s="344"/>
      <c r="EP10" s="344"/>
      <c r="EQ10" s="344"/>
      <c r="ER10" s="344"/>
      <c r="ES10" s="344"/>
      <c r="ET10" s="344"/>
      <c r="EU10" s="344"/>
      <c r="EV10" s="344"/>
      <c r="EW10" s="344"/>
      <c r="EX10" s="344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4"/>
      <c r="FL10" s="344"/>
      <c r="FM10" s="344"/>
      <c r="FN10" s="344"/>
      <c r="FO10" s="344"/>
      <c r="FP10" s="344"/>
      <c r="FQ10" s="344"/>
      <c r="FR10" s="344"/>
      <c r="FS10" s="344"/>
      <c r="FT10" s="344"/>
      <c r="FU10" s="344"/>
      <c r="FV10" s="344"/>
      <c r="FW10" s="344"/>
      <c r="FX10" s="344"/>
      <c r="FY10" s="344"/>
      <c r="FZ10" s="344"/>
      <c r="GA10" s="344"/>
      <c r="GB10" s="344"/>
      <c r="GC10" s="344"/>
      <c r="GD10" s="344"/>
      <c r="GE10" s="344"/>
      <c r="GF10" s="344"/>
      <c r="GG10" s="344"/>
      <c r="GH10" s="344"/>
      <c r="GI10" s="344"/>
      <c r="GJ10" s="344"/>
      <c r="GK10" s="344"/>
      <c r="GL10" s="344"/>
      <c r="GM10" s="344"/>
      <c r="GN10" s="344"/>
      <c r="GO10" s="344"/>
      <c r="GP10" s="344"/>
      <c r="GQ10" s="344"/>
      <c r="GR10" s="344"/>
      <c r="GS10" s="344"/>
      <c r="GT10" s="344"/>
      <c r="GU10" s="344"/>
      <c r="GV10" s="344"/>
      <c r="GW10" s="344"/>
      <c r="GX10" s="344"/>
      <c r="GY10" s="344"/>
      <c r="GZ10" s="344"/>
      <c r="HA10" s="344"/>
      <c r="HB10" s="344"/>
      <c r="HC10" s="344"/>
      <c r="HD10" s="344"/>
      <c r="HE10" s="344"/>
      <c r="HF10" s="344"/>
      <c r="HG10" s="344"/>
      <c r="HH10" s="344"/>
      <c r="HI10" s="344"/>
      <c r="HJ10" s="344"/>
      <c r="HK10" s="344"/>
      <c r="HL10" s="344"/>
      <c r="HM10" s="344"/>
      <c r="HN10" s="344"/>
      <c r="HO10" s="344"/>
      <c r="HP10" s="344"/>
      <c r="HQ10" s="344"/>
      <c r="HR10" s="344"/>
      <c r="HS10" s="344"/>
      <c r="HT10" s="344"/>
      <c r="HU10" s="344"/>
      <c r="HV10" s="344"/>
      <c r="HW10" s="344"/>
      <c r="HX10" s="344"/>
      <c r="HY10" s="344"/>
      <c r="HZ10" s="344"/>
      <c r="IA10" s="344"/>
      <c r="IB10" s="344"/>
      <c r="IC10" s="344"/>
      <c r="ID10" s="344"/>
      <c r="IE10" s="344"/>
      <c r="IF10" s="344"/>
      <c r="IG10" s="344"/>
      <c r="IH10" s="344"/>
      <c r="II10" s="344"/>
      <c r="IJ10" s="344"/>
      <c r="IK10" s="344"/>
      <c r="IL10" s="344"/>
      <c r="IM10" s="344"/>
      <c r="IN10" s="344"/>
      <c r="IO10" s="344"/>
      <c r="IP10" s="344"/>
      <c r="IQ10" s="344"/>
      <c r="IR10" s="344"/>
      <c r="IS10" s="344"/>
      <c r="IT10" s="344"/>
      <c r="IU10" s="344"/>
      <c r="IV10" s="344"/>
      <c r="IW10" s="344"/>
    </row>
    <row r="11" spans="1:257" s="352" customFormat="1">
      <c r="A11" s="248">
        <v>376</v>
      </c>
      <c r="B11" s="249" t="s">
        <v>32</v>
      </c>
      <c r="C11" s="248">
        <v>200</v>
      </c>
      <c r="D11" s="251"/>
      <c r="E11" s="251"/>
      <c r="F11" s="250">
        <v>11.09</v>
      </c>
      <c r="G11" s="250">
        <v>44.34</v>
      </c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4"/>
      <c r="EZ11" s="344"/>
      <c r="FA11" s="344"/>
      <c r="FB11" s="344"/>
      <c r="FC11" s="344"/>
      <c r="FD11" s="344"/>
      <c r="FE11" s="344"/>
      <c r="FF11" s="344"/>
      <c r="FG11" s="344"/>
      <c r="FH11" s="344"/>
      <c r="FI11" s="344"/>
      <c r="FJ11" s="344"/>
      <c r="FK11" s="344"/>
      <c r="FL11" s="344"/>
      <c r="FM11" s="344"/>
      <c r="FN11" s="344"/>
      <c r="FO11" s="344"/>
      <c r="FP11" s="344"/>
      <c r="FQ11" s="344"/>
      <c r="FR11" s="344"/>
      <c r="FS11" s="344"/>
      <c r="FT11" s="344"/>
      <c r="FU11" s="344"/>
      <c r="FV11" s="344"/>
      <c r="FW11" s="344"/>
      <c r="FX11" s="344"/>
      <c r="FY11" s="344"/>
      <c r="FZ11" s="344"/>
      <c r="GA11" s="344"/>
      <c r="GB11" s="344"/>
      <c r="GC11" s="344"/>
      <c r="GD11" s="344"/>
      <c r="GE11" s="344"/>
      <c r="GF11" s="344"/>
      <c r="GG11" s="344"/>
      <c r="GH11" s="344"/>
      <c r="GI11" s="344"/>
      <c r="GJ11" s="344"/>
      <c r="GK11" s="344"/>
      <c r="GL11" s="344"/>
      <c r="GM11" s="344"/>
      <c r="GN11" s="344"/>
      <c r="GO11" s="344"/>
      <c r="GP11" s="344"/>
      <c r="GQ11" s="344"/>
      <c r="GR11" s="344"/>
      <c r="GS11" s="344"/>
      <c r="GT11" s="344"/>
      <c r="GU11" s="344"/>
      <c r="GV11" s="344"/>
      <c r="GW11" s="344"/>
      <c r="GX11" s="344"/>
      <c r="GY11" s="344"/>
      <c r="GZ11" s="344"/>
      <c r="HA11" s="344"/>
      <c r="HB11" s="344"/>
      <c r="HC11" s="344"/>
      <c r="HD11" s="344"/>
      <c r="HE11" s="344"/>
      <c r="HF11" s="344"/>
      <c r="HG11" s="344"/>
      <c r="HH11" s="344"/>
      <c r="HI11" s="344"/>
      <c r="HJ11" s="344"/>
      <c r="HK11" s="344"/>
      <c r="HL11" s="344"/>
      <c r="HM11" s="344"/>
      <c r="HN11" s="344"/>
      <c r="HO11" s="344"/>
      <c r="HP11" s="344"/>
      <c r="HQ11" s="344"/>
      <c r="HR11" s="344"/>
      <c r="HS11" s="344"/>
      <c r="HT11" s="344"/>
      <c r="HU11" s="344"/>
      <c r="HV11" s="344"/>
      <c r="HW11" s="344"/>
      <c r="HX11" s="344"/>
      <c r="HY11" s="344"/>
      <c r="HZ11" s="344"/>
      <c r="IA11" s="344"/>
      <c r="IB11" s="344"/>
      <c r="IC11" s="344"/>
      <c r="ID11" s="344"/>
      <c r="IE11" s="344"/>
      <c r="IF11" s="344"/>
      <c r="IG11" s="344"/>
      <c r="IH11" s="344"/>
      <c r="II11" s="344"/>
      <c r="IJ11" s="344"/>
      <c r="IK11" s="344"/>
      <c r="IL11" s="344"/>
      <c r="IM11" s="344"/>
      <c r="IN11" s="344"/>
      <c r="IO11" s="344"/>
      <c r="IP11" s="344"/>
      <c r="IQ11" s="344"/>
      <c r="IR11" s="344"/>
      <c r="IS11" s="344"/>
      <c r="IT11" s="344"/>
      <c r="IU11" s="344"/>
      <c r="IV11" s="344"/>
      <c r="IW11" s="344"/>
    </row>
    <row r="12" spans="1:257" s="352" customFormat="1">
      <c r="A12" s="248"/>
      <c r="B12" s="249" t="s">
        <v>22</v>
      </c>
      <c r="C12" s="248">
        <v>60</v>
      </c>
      <c r="D12" s="250">
        <v>4.74</v>
      </c>
      <c r="E12" s="252">
        <v>0.6</v>
      </c>
      <c r="F12" s="250">
        <v>28.98</v>
      </c>
      <c r="G12" s="248">
        <v>141</v>
      </c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4"/>
      <c r="FK12" s="344"/>
      <c r="FL12" s="344"/>
      <c r="FM12" s="344"/>
      <c r="FN12" s="344"/>
      <c r="FO12" s="344"/>
      <c r="FP12" s="344"/>
      <c r="FQ12" s="344"/>
      <c r="FR12" s="344"/>
      <c r="FS12" s="344"/>
      <c r="FT12" s="344"/>
      <c r="FU12" s="344"/>
      <c r="FV12" s="344"/>
      <c r="FW12" s="344"/>
      <c r="FX12" s="344"/>
      <c r="FY12" s="344"/>
      <c r="FZ12" s="344"/>
      <c r="GA12" s="344"/>
      <c r="GB12" s="344"/>
      <c r="GC12" s="344"/>
      <c r="GD12" s="344"/>
      <c r="GE12" s="344"/>
      <c r="GF12" s="344"/>
      <c r="GG12" s="344"/>
      <c r="GH12" s="344"/>
      <c r="GI12" s="344"/>
      <c r="GJ12" s="344"/>
      <c r="GK12" s="344"/>
      <c r="GL12" s="344"/>
      <c r="GM12" s="344"/>
      <c r="GN12" s="344"/>
      <c r="GO12" s="344"/>
      <c r="GP12" s="344"/>
      <c r="GQ12" s="344"/>
      <c r="GR12" s="344"/>
      <c r="GS12" s="344"/>
      <c r="GT12" s="344"/>
      <c r="GU12" s="344"/>
      <c r="GV12" s="344"/>
      <c r="GW12" s="344"/>
      <c r="GX12" s="344"/>
      <c r="GY12" s="344"/>
      <c r="GZ12" s="344"/>
      <c r="HA12" s="344"/>
      <c r="HB12" s="344"/>
      <c r="HC12" s="344"/>
      <c r="HD12" s="344"/>
      <c r="HE12" s="344"/>
      <c r="HF12" s="344"/>
      <c r="HG12" s="344"/>
      <c r="HH12" s="344"/>
      <c r="HI12" s="344"/>
      <c r="HJ12" s="344"/>
      <c r="HK12" s="344"/>
      <c r="HL12" s="344"/>
      <c r="HM12" s="344"/>
      <c r="HN12" s="344"/>
      <c r="HO12" s="344"/>
      <c r="HP12" s="344"/>
      <c r="HQ12" s="344"/>
      <c r="HR12" s="344"/>
      <c r="HS12" s="344"/>
      <c r="HT12" s="344"/>
      <c r="HU12" s="344"/>
      <c r="HV12" s="344"/>
      <c r="HW12" s="344"/>
      <c r="HX12" s="344"/>
      <c r="HY12" s="344"/>
      <c r="HZ12" s="344"/>
      <c r="IA12" s="344"/>
      <c r="IB12" s="344"/>
      <c r="IC12" s="344"/>
      <c r="ID12" s="344"/>
      <c r="IE12" s="344"/>
      <c r="IF12" s="344"/>
      <c r="IG12" s="344"/>
      <c r="IH12" s="344"/>
      <c r="II12" s="344"/>
      <c r="IJ12" s="344"/>
      <c r="IK12" s="344"/>
      <c r="IL12" s="344"/>
      <c r="IM12" s="344"/>
      <c r="IN12" s="344"/>
      <c r="IO12" s="344"/>
      <c r="IP12" s="344"/>
      <c r="IQ12" s="344"/>
      <c r="IR12" s="344"/>
      <c r="IS12" s="344"/>
      <c r="IT12" s="344"/>
      <c r="IU12" s="344"/>
      <c r="IV12" s="344"/>
      <c r="IW12" s="344"/>
    </row>
    <row r="13" spans="1:257" s="352" customFormat="1">
      <c r="A13" s="253">
        <v>338</v>
      </c>
      <c r="B13" s="254" t="s">
        <v>24</v>
      </c>
      <c r="C13" s="253">
        <v>100</v>
      </c>
      <c r="D13" s="255">
        <v>0.4</v>
      </c>
      <c r="E13" s="255">
        <v>0.4</v>
      </c>
      <c r="F13" s="255">
        <v>9.8000000000000007</v>
      </c>
      <c r="G13" s="253">
        <v>47</v>
      </c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4"/>
      <c r="FK13" s="344"/>
      <c r="FL13" s="344"/>
      <c r="FM13" s="344"/>
      <c r="FN13" s="344"/>
      <c r="FO13" s="344"/>
      <c r="FP13" s="344"/>
      <c r="FQ13" s="344"/>
      <c r="FR13" s="344"/>
      <c r="FS13" s="344"/>
      <c r="FT13" s="344"/>
      <c r="FU13" s="344"/>
      <c r="FV13" s="344"/>
      <c r="FW13" s="344"/>
      <c r="FX13" s="344"/>
      <c r="FY13" s="344"/>
      <c r="FZ13" s="344"/>
      <c r="GA13" s="344"/>
      <c r="GB13" s="344"/>
      <c r="GC13" s="344"/>
      <c r="GD13" s="344"/>
      <c r="GE13" s="344"/>
      <c r="GF13" s="344"/>
      <c r="GG13" s="344"/>
      <c r="GH13" s="344"/>
      <c r="GI13" s="344"/>
      <c r="GJ13" s="344"/>
      <c r="GK13" s="344"/>
      <c r="GL13" s="344"/>
      <c r="GM13" s="344"/>
      <c r="GN13" s="344"/>
      <c r="GO13" s="344"/>
      <c r="GP13" s="344"/>
      <c r="GQ13" s="344"/>
      <c r="GR13" s="344"/>
      <c r="GS13" s="344"/>
      <c r="GT13" s="344"/>
      <c r="GU13" s="344"/>
      <c r="GV13" s="344"/>
      <c r="GW13" s="344"/>
      <c r="GX13" s="344"/>
      <c r="GY13" s="344"/>
      <c r="GZ13" s="344"/>
      <c r="HA13" s="344"/>
      <c r="HB13" s="344"/>
      <c r="HC13" s="344"/>
      <c r="HD13" s="344"/>
      <c r="HE13" s="344"/>
      <c r="HF13" s="344"/>
      <c r="HG13" s="344"/>
      <c r="HH13" s="344"/>
      <c r="HI13" s="344"/>
      <c r="HJ13" s="344"/>
      <c r="HK13" s="344"/>
      <c r="HL13" s="344"/>
      <c r="HM13" s="344"/>
      <c r="HN13" s="344"/>
      <c r="HO13" s="344"/>
      <c r="HP13" s="344"/>
      <c r="HQ13" s="344"/>
      <c r="HR13" s="344"/>
      <c r="HS13" s="344"/>
      <c r="HT13" s="344"/>
      <c r="HU13" s="344"/>
      <c r="HV13" s="344"/>
      <c r="HW13" s="344"/>
      <c r="HX13" s="344"/>
      <c r="HY13" s="344"/>
      <c r="HZ13" s="344"/>
      <c r="IA13" s="344"/>
      <c r="IB13" s="344"/>
      <c r="IC13" s="344"/>
      <c r="ID13" s="344"/>
      <c r="IE13" s="344"/>
      <c r="IF13" s="344"/>
      <c r="IG13" s="344"/>
      <c r="IH13" s="344"/>
      <c r="II13" s="344"/>
      <c r="IJ13" s="344"/>
      <c r="IK13" s="344"/>
      <c r="IL13" s="344"/>
      <c r="IM13" s="344"/>
      <c r="IN13" s="344"/>
      <c r="IO13" s="344"/>
      <c r="IP13" s="344"/>
      <c r="IQ13" s="344"/>
      <c r="IR13" s="344"/>
      <c r="IS13" s="344"/>
      <c r="IT13" s="344"/>
      <c r="IU13" s="344"/>
      <c r="IV13" s="344"/>
      <c r="IW13" s="344"/>
    </row>
    <row r="14" spans="1:257">
      <c r="A14" s="440" t="s">
        <v>25</v>
      </c>
      <c r="B14" s="440"/>
      <c r="C14" s="248">
        <f>SUM(C9:C13)</f>
        <v>550</v>
      </c>
      <c r="D14" s="250">
        <f>SUM(D9:D13)</f>
        <v>28.699999999999996</v>
      </c>
      <c r="E14" s="250">
        <f>SUM(E9:E13)</f>
        <v>24.23</v>
      </c>
      <c r="F14" s="250">
        <f>SUM(F9:F13)</f>
        <v>82.79</v>
      </c>
      <c r="G14" s="250">
        <v>694.57</v>
      </c>
    </row>
    <row r="15" spans="1:257">
      <c r="A15" s="440" t="s">
        <v>214</v>
      </c>
      <c r="B15" s="440"/>
      <c r="C15" s="440"/>
      <c r="D15" s="440"/>
      <c r="E15" s="440"/>
      <c r="F15" s="440"/>
      <c r="G15" s="440"/>
    </row>
    <row r="16" spans="1:257">
      <c r="A16" s="248">
        <v>67.010000000000005</v>
      </c>
      <c r="B16" s="249" t="s">
        <v>170</v>
      </c>
      <c r="C16" s="248">
        <v>100</v>
      </c>
      <c r="D16" s="250">
        <v>1.75</v>
      </c>
      <c r="E16" s="250">
        <v>7.21</v>
      </c>
      <c r="F16" s="250">
        <v>9.36</v>
      </c>
      <c r="G16" s="250">
        <v>110.05</v>
      </c>
    </row>
    <row r="17" spans="1:257">
      <c r="A17" s="248">
        <v>102.01</v>
      </c>
      <c r="B17" s="249" t="s">
        <v>147</v>
      </c>
      <c r="C17" s="248">
        <v>250</v>
      </c>
      <c r="D17" s="250">
        <v>5.87</v>
      </c>
      <c r="E17" s="250">
        <v>3.55</v>
      </c>
      <c r="F17" s="250">
        <v>19.28</v>
      </c>
      <c r="G17" s="250">
        <v>132.87</v>
      </c>
    </row>
    <row r="18" spans="1:257" ht="31.2">
      <c r="A18" s="248">
        <v>356.02</v>
      </c>
      <c r="B18" s="249" t="s">
        <v>317</v>
      </c>
      <c r="C18" s="248">
        <v>130</v>
      </c>
      <c r="D18" s="250">
        <v>26.97</v>
      </c>
      <c r="E18" s="250">
        <v>14.02</v>
      </c>
      <c r="F18" s="251">
        <v>2.13</v>
      </c>
      <c r="G18" s="250">
        <v>236.89</v>
      </c>
    </row>
    <row r="19" spans="1:257">
      <c r="A19" s="248">
        <v>202</v>
      </c>
      <c r="B19" s="249" t="s">
        <v>19</v>
      </c>
      <c r="C19" s="248">
        <v>200</v>
      </c>
      <c r="D19" s="252">
        <v>8.8000000000000007</v>
      </c>
      <c r="E19" s="250">
        <v>1.04</v>
      </c>
      <c r="F19" s="252">
        <v>56.4</v>
      </c>
      <c r="G19" s="252">
        <v>270.39999999999998</v>
      </c>
    </row>
    <row r="20" spans="1:257">
      <c r="A20" s="248">
        <v>349</v>
      </c>
      <c r="B20" s="249" t="s">
        <v>136</v>
      </c>
      <c r="C20" s="248">
        <v>200</v>
      </c>
      <c r="D20" s="250">
        <v>0.59</v>
      </c>
      <c r="E20" s="250">
        <v>0.05</v>
      </c>
      <c r="F20" s="250">
        <v>18.579999999999998</v>
      </c>
      <c r="G20" s="250">
        <v>77.94</v>
      </c>
    </row>
    <row r="21" spans="1:257">
      <c r="A21" s="248"/>
      <c r="B21" s="249" t="s">
        <v>22</v>
      </c>
      <c r="C21" s="248">
        <v>80</v>
      </c>
      <c r="D21" s="250">
        <v>6.32</v>
      </c>
      <c r="E21" s="252">
        <v>0.8</v>
      </c>
      <c r="F21" s="250">
        <v>38.64</v>
      </c>
      <c r="G21" s="248">
        <v>188</v>
      </c>
    </row>
    <row r="22" spans="1:257">
      <c r="A22" s="248"/>
      <c r="B22" s="249" t="s">
        <v>127</v>
      </c>
      <c r="C22" s="248">
        <v>80</v>
      </c>
      <c r="D22" s="250">
        <v>5.28</v>
      </c>
      <c r="E22" s="250">
        <v>0.96</v>
      </c>
      <c r="F22" s="250">
        <v>31.72</v>
      </c>
      <c r="G22" s="252">
        <v>158.4</v>
      </c>
    </row>
    <row r="23" spans="1:257">
      <c r="A23" s="440" t="s">
        <v>128</v>
      </c>
      <c r="B23" s="440"/>
      <c r="C23" s="248">
        <f>SUM(C16:C22)</f>
        <v>1040</v>
      </c>
      <c r="D23" s="250">
        <f>SUM(D16:D22)</f>
        <v>55.580000000000005</v>
      </c>
      <c r="E23" s="250">
        <f>SUM(E16:E22)</f>
        <v>27.630000000000003</v>
      </c>
      <c r="F23" s="250">
        <f>SUM(F16:F22)</f>
        <v>176.10999999999999</v>
      </c>
      <c r="G23" s="250">
        <f>(D23+F23)*4+E23*9</f>
        <v>1175.43</v>
      </c>
    </row>
    <row r="24" spans="1:257">
      <c r="A24" s="440" t="s">
        <v>215</v>
      </c>
      <c r="B24" s="440"/>
      <c r="C24" s="440"/>
      <c r="D24" s="440"/>
      <c r="E24" s="440"/>
      <c r="F24" s="440"/>
      <c r="G24" s="440"/>
    </row>
    <row r="25" spans="1:257">
      <c r="A25" s="248">
        <v>421</v>
      </c>
      <c r="B25" s="249" t="s">
        <v>216</v>
      </c>
      <c r="C25" s="248">
        <v>75</v>
      </c>
      <c r="D25" s="250">
        <v>4.78</v>
      </c>
      <c r="E25" s="250">
        <v>8.35</v>
      </c>
      <c r="F25" s="250">
        <v>33.65</v>
      </c>
      <c r="G25" s="252">
        <v>229.5</v>
      </c>
    </row>
    <row r="26" spans="1:257">
      <c r="A26" s="248">
        <v>382</v>
      </c>
      <c r="B26" s="249" t="s">
        <v>40</v>
      </c>
      <c r="C26" s="248">
        <v>200</v>
      </c>
      <c r="D26" s="250">
        <v>3.99</v>
      </c>
      <c r="E26" s="250">
        <v>3.17</v>
      </c>
      <c r="F26" s="250">
        <v>16.34</v>
      </c>
      <c r="G26" s="250">
        <v>111.18</v>
      </c>
    </row>
    <row r="27" spans="1:257">
      <c r="A27" s="248">
        <v>338.01</v>
      </c>
      <c r="B27" s="249" t="s">
        <v>217</v>
      </c>
      <c r="C27" s="248">
        <v>150</v>
      </c>
      <c r="D27" s="252">
        <v>0.6</v>
      </c>
      <c r="E27" s="250">
        <v>0.45</v>
      </c>
      <c r="F27" s="250">
        <v>15.45</v>
      </c>
      <c r="G27" s="252">
        <v>70.5</v>
      </c>
    </row>
    <row r="28" spans="1:257">
      <c r="A28" s="440" t="s">
        <v>218</v>
      </c>
      <c r="B28" s="440"/>
      <c r="C28" s="248">
        <f>SUM(C25:C27)</f>
        <v>425</v>
      </c>
      <c r="D28" s="250">
        <v>9.3699999999999992</v>
      </c>
      <c r="E28" s="250">
        <v>11.97</v>
      </c>
      <c r="F28" s="250">
        <v>65.44</v>
      </c>
      <c r="G28" s="250">
        <v>411.18</v>
      </c>
    </row>
    <row r="29" spans="1:257">
      <c r="A29" s="440" t="s">
        <v>219</v>
      </c>
      <c r="B29" s="440"/>
      <c r="C29" s="440"/>
      <c r="D29" s="440"/>
      <c r="E29" s="440"/>
      <c r="F29" s="440"/>
      <c r="G29" s="440"/>
    </row>
    <row r="30" spans="1:257" ht="22.5" customHeight="1">
      <c r="A30" s="248">
        <v>20</v>
      </c>
      <c r="B30" s="249" t="s">
        <v>303</v>
      </c>
      <c r="C30" s="248">
        <v>100</v>
      </c>
      <c r="D30" s="250">
        <v>0.77</v>
      </c>
      <c r="E30" s="252">
        <v>5.0999999999999996</v>
      </c>
      <c r="F30" s="250">
        <v>2.75</v>
      </c>
      <c r="G30" s="252">
        <v>59.9</v>
      </c>
    </row>
    <row r="31" spans="1:257" s="355" customFormat="1" ht="33.75" customHeight="1">
      <c r="A31" s="253">
        <v>294.01</v>
      </c>
      <c r="B31" s="254" t="s">
        <v>318</v>
      </c>
      <c r="C31" s="253">
        <v>110</v>
      </c>
      <c r="D31" s="353">
        <v>14.17</v>
      </c>
      <c r="E31" s="353">
        <v>13.72</v>
      </c>
      <c r="F31" s="353">
        <v>9.3000000000000007</v>
      </c>
      <c r="G31" s="353">
        <v>217.99</v>
      </c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4"/>
      <c r="DG31" s="354"/>
      <c r="DH31" s="354"/>
      <c r="DI31" s="354"/>
      <c r="DJ31" s="354"/>
      <c r="DK31" s="354"/>
      <c r="DL31" s="354"/>
      <c r="DM31" s="354"/>
      <c r="DN31" s="354"/>
      <c r="DO31" s="354"/>
      <c r="DP31" s="354"/>
      <c r="DQ31" s="354"/>
      <c r="DR31" s="354"/>
      <c r="DS31" s="354"/>
      <c r="DT31" s="354"/>
      <c r="DU31" s="354"/>
      <c r="DV31" s="354"/>
      <c r="DW31" s="354"/>
      <c r="DX31" s="354"/>
      <c r="DY31" s="354"/>
      <c r="DZ31" s="354"/>
      <c r="EA31" s="354"/>
      <c r="EB31" s="354"/>
      <c r="EC31" s="354"/>
      <c r="ED31" s="354"/>
      <c r="EE31" s="354"/>
      <c r="EF31" s="354"/>
      <c r="EG31" s="354"/>
      <c r="EH31" s="354"/>
      <c r="EI31" s="354"/>
      <c r="EJ31" s="354"/>
      <c r="EK31" s="354"/>
      <c r="EL31" s="354"/>
      <c r="EM31" s="354"/>
      <c r="EN31" s="354"/>
      <c r="EO31" s="354"/>
      <c r="EP31" s="354"/>
      <c r="EQ31" s="354"/>
      <c r="ER31" s="354"/>
      <c r="ES31" s="354"/>
      <c r="ET31" s="354"/>
      <c r="EU31" s="354"/>
      <c r="EV31" s="354"/>
      <c r="EW31" s="354"/>
      <c r="EX31" s="354"/>
      <c r="EY31" s="354"/>
      <c r="EZ31" s="354"/>
      <c r="FA31" s="354"/>
      <c r="FB31" s="354"/>
      <c r="FC31" s="354"/>
      <c r="FD31" s="354"/>
      <c r="FE31" s="354"/>
      <c r="FF31" s="354"/>
      <c r="FG31" s="354"/>
      <c r="FH31" s="354"/>
      <c r="FI31" s="354"/>
      <c r="FJ31" s="354"/>
      <c r="FK31" s="354"/>
      <c r="FL31" s="354"/>
      <c r="FM31" s="354"/>
      <c r="FN31" s="354"/>
      <c r="FO31" s="354"/>
      <c r="FP31" s="354"/>
      <c r="FQ31" s="354"/>
      <c r="FR31" s="354"/>
      <c r="FS31" s="354"/>
      <c r="FT31" s="354"/>
      <c r="FU31" s="354"/>
      <c r="FV31" s="354"/>
      <c r="FW31" s="354"/>
      <c r="FX31" s="354"/>
      <c r="FY31" s="354"/>
      <c r="FZ31" s="354"/>
      <c r="GA31" s="354"/>
      <c r="GB31" s="354"/>
      <c r="GC31" s="354"/>
      <c r="GD31" s="354"/>
      <c r="GE31" s="354"/>
      <c r="GF31" s="354"/>
      <c r="GG31" s="354"/>
      <c r="GH31" s="354"/>
      <c r="GI31" s="354"/>
      <c r="GJ31" s="354"/>
      <c r="GK31" s="354"/>
      <c r="GL31" s="354"/>
      <c r="GM31" s="354"/>
      <c r="GN31" s="354"/>
      <c r="GO31" s="354"/>
      <c r="GP31" s="354"/>
      <c r="GQ31" s="354"/>
      <c r="GR31" s="354"/>
      <c r="GS31" s="354"/>
      <c r="GT31" s="354"/>
      <c r="GU31" s="354"/>
      <c r="GV31" s="354"/>
      <c r="GW31" s="354"/>
      <c r="GX31" s="354"/>
      <c r="GY31" s="354"/>
      <c r="GZ31" s="354"/>
      <c r="HA31" s="354"/>
      <c r="HB31" s="354"/>
      <c r="HC31" s="354"/>
      <c r="HD31" s="354"/>
      <c r="HE31" s="354"/>
      <c r="HF31" s="354"/>
      <c r="HG31" s="354"/>
      <c r="HH31" s="354"/>
      <c r="HI31" s="354"/>
      <c r="HJ31" s="354"/>
      <c r="HK31" s="354"/>
      <c r="HL31" s="354"/>
      <c r="HM31" s="354"/>
      <c r="HN31" s="354"/>
      <c r="HO31" s="354"/>
      <c r="HP31" s="354"/>
      <c r="HQ31" s="354"/>
      <c r="HR31" s="354"/>
      <c r="HS31" s="354"/>
      <c r="HT31" s="354"/>
      <c r="HU31" s="354"/>
      <c r="HV31" s="354"/>
      <c r="HW31" s="354"/>
      <c r="HX31" s="354"/>
      <c r="HY31" s="354"/>
      <c r="HZ31" s="354"/>
      <c r="IA31" s="354"/>
      <c r="IB31" s="354"/>
      <c r="IC31" s="354"/>
      <c r="ID31" s="354"/>
      <c r="IE31" s="354"/>
      <c r="IF31" s="354"/>
      <c r="IG31" s="354"/>
      <c r="IH31" s="354"/>
      <c r="II31" s="354"/>
      <c r="IJ31" s="354"/>
      <c r="IK31" s="354"/>
      <c r="IL31" s="354"/>
      <c r="IM31" s="354"/>
      <c r="IN31" s="354"/>
      <c r="IO31" s="354"/>
      <c r="IP31" s="354"/>
      <c r="IQ31" s="354"/>
      <c r="IR31" s="354"/>
      <c r="IS31" s="354"/>
      <c r="IT31" s="354"/>
      <c r="IU31" s="354"/>
      <c r="IV31" s="354"/>
      <c r="IW31" s="354"/>
    </row>
    <row r="32" spans="1:257" ht="15" customHeight="1">
      <c r="A32" s="248">
        <v>202.01</v>
      </c>
      <c r="B32" s="249" t="s">
        <v>46</v>
      </c>
      <c r="C32" s="248">
        <v>180</v>
      </c>
      <c r="D32" s="252">
        <v>7.6</v>
      </c>
      <c r="E32" s="250">
        <v>5.61</v>
      </c>
      <c r="F32" s="250">
        <v>34.33</v>
      </c>
      <c r="G32" s="250">
        <v>217.85</v>
      </c>
    </row>
    <row r="33" spans="1:257" ht="15" customHeight="1">
      <c r="A33" s="248">
        <v>378</v>
      </c>
      <c r="B33" s="249" t="s">
        <v>222</v>
      </c>
      <c r="C33" s="248">
        <v>200</v>
      </c>
      <c r="D33" s="250">
        <v>1.61</v>
      </c>
      <c r="E33" s="250">
        <v>1.39</v>
      </c>
      <c r="F33" s="250">
        <v>13.76</v>
      </c>
      <c r="G33" s="250">
        <v>74.34</v>
      </c>
    </row>
    <row r="34" spans="1:257" ht="15" customHeight="1">
      <c r="A34" s="248"/>
      <c r="B34" s="249" t="s">
        <v>22</v>
      </c>
      <c r="C34" s="248">
        <v>100</v>
      </c>
      <c r="D34" s="250">
        <v>7.9</v>
      </c>
      <c r="E34" s="252">
        <v>1</v>
      </c>
      <c r="F34" s="250">
        <v>48.3</v>
      </c>
      <c r="G34" s="248">
        <v>235</v>
      </c>
    </row>
    <row r="35" spans="1:257">
      <c r="A35" s="440" t="s">
        <v>223</v>
      </c>
      <c r="B35" s="440"/>
      <c r="C35" s="351">
        <f>SUM(C30:C34)</f>
        <v>690</v>
      </c>
      <c r="D35" s="356">
        <f>SUM(D30:D34)</f>
        <v>32.049999999999997</v>
      </c>
      <c r="E35" s="356">
        <f>SUM(E30:E34)</f>
        <v>26.82</v>
      </c>
      <c r="F35" s="356">
        <f>SUM(F30:F34)</f>
        <v>108.44</v>
      </c>
      <c r="G35" s="356">
        <f>SUM(G30:G34)</f>
        <v>805.08</v>
      </c>
    </row>
    <row r="36" spans="1:257">
      <c r="A36" s="440" t="s">
        <v>224</v>
      </c>
      <c r="B36" s="440"/>
      <c r="C36" s="440"/>
      <c r="D36" s="440"/>
      <c r="E36" s="440"/>
      <c r="F36" s="440"/>
      <c r="G36" s="440"/>
    </row>
    <row r="37" spans="1:257" ht="15" customHeight="1">
      <c r="A37" s="248">
        <v>376.02</v>
      </c>
      <c r="B37" s="249" t="s">
        <v>225</v>
      </c>
      <c r="C37" s="248">
        <v>200</v>
      </c>
      <c r="D37" s="252">
        <v>5.6</v>
      </c>
      <c r="E37" s="248">
        <v>4.8</v>
      </c>
      <c r="F37" s="252">
        <v>30</v>
      </c>
      <c r="G37" s="248">
        <v>186</v>
      </c>
    </row>
    <row r="38" spans="1:257">
      <c r="A38" s="440" t="s">
        <v>226</v>
      </c>
      <c r="B38" s="440"/>
      <c r="C38" s="351">
        <v>200</v>
      </c>
      <c r="D38" s="250">
        <v>5.8</v>
      </c>
      <c r="E38" s="250">
        <v>5</v>
      </c>
      <c r="F38" s="250">
        <v>9.6</v>
      </c>
      <c r="G38" s="248">
        <v>108</v>
      </c>
    </row>
    <row r="39" spans="1:257">
      <c r="A39" s="440" t="s">
        <v>227</v>
      </c>
      <c r="B39" s="440"/>
      <c r="C39" s="357">
        <f>C38+C35+C28+C23+C14</f>
        <v>2905</v>
      </c>
      <c r="D39" s="358">
        <f>D38+D35+D28+D23+D14</f>
        <v>131.5</v>
      </c>
      <c r="E39" s="358">
        <f>E38+E35+E28+E23+E14</f>
        <v>95.65</v>
      </c>
      <c r="F39" s="358">
        <f>F38+F35+F28+F23+F14</f>
        <v>442.38</v>
      </c>
      <c r="G39" s="358">
        <f>G38+G35+G28+G23+G14</f>
        <v>3194.26</v>
      </c>
    </row>
    <row r="40" spans="1:257">
      <c r="A40" s="345"/>
      <c r="B40" s="346"/>
      <c r="C40" s="346"/>
      <c r="D40" s="346"/>
      <c r="E40" s="346"/>
      <c r="F40" s="346"/>
      <c r="G40" s="346"/>
    </row>
    <row r="41" spans="1:257">
      <c r="A41" s="406"/>
      <c r="B41" s="406"/>
      <c r="C41" s="406"/>
      <c r="D41" s="406"/>
      <c r="E41" s="406"/>
      <c r="F41" s="406"/>
      <c r="G41" s="406"/>
    </row>
    <row r="42" spans="1:257">
      <c r="A42" s="347" t="s">
        <v>209</v>
      </c>
      <c r="B42" s="443" t="s">
        <v>228</v>
      </c>
      <c r="C42" s="443"/>
      <c r="D42" s="443"/>
      <c r="E42" s="406"/>
      <c r="F42" s="406"/>
      <c r="G42" s="406"/>
    </row>
    <row r="43" spans="1:257">
      <c r="A43" s="347" t="s">
        <v>211</v>
      </c>
      <c r="B43" s="443">
        <v>1</v>
      </c>
      <c r="C43" s="443"/>
      <c r="D43" s="443"/>
      <c r="E43" s="348"/>
      <c r="F43" s="346"/>
      <c r="G43" s="346"/>
    </row>
    <row r="44" spans="1:257" ht="15.6" customHeight="1">
      <c r="A44" s="444" t="s">
        <v>6</v>
      </c>
      <c r="B44" s="442" t="s">
        <v>7</v>
      </c>
      <c r="C44" s="442" t="s">
        <v>8</v>
      </c>
      <c r="D44" s="442" t="s">
        <v>10</v>
      </c>
      <c r="E44" s="442"/>
      <c r="F44" s="442"/>
      <c r="G44" s="442" t="s">
        <v>11</v>
      </c>
    </row>
    <row r="45" spans="1:257">
      <c r="A45" s="444"/>
      <c r="B45" s="442"/>
      <c r="C45" s="442"/>
      <c r="D45" s="350" t="s">
        <v>12</v>
      </c>
      <c r="E45" s="350" t="s">
        <v>13</v>
      </c>
      <c r="F45" s="350" t="s">
        <v>14</v>
      </c>
      <c r="G45" s="442"/>
    </row>
    <row r="46" spans="1:257">
      <c r="A46" s="351">
        <v>1</v>
      </c>
      <c r="B46" s="351">
        <v>2</v>
      </c>
      <c r="C46" s="351">
        <v>3</v>
      </c>
      <c r="D46" s="351">
        <v>4</v>
      </c>
      <c r="E46" s="351">
        <v>5</v>
      </c>
      <c r="F46" s="351">
        <v>6</v>
      </c>
      <c r="G46" s="351">
        <v>7</v>
      </c>
    </row>
    <row r="47" spans="1:257">
      <c r="A47" s="440" t="s">
        <v>212</v>
      </c>
      <c r="B47" s="440"/>
      <c r="C47" s="440"/>
      <c r="D47" s="440"/>
      <c r="E47" s="440"/>
      <c r="F47" s="440"/>
      <c r="G47" s="440"/>
    </row>
    <row r="48" spans="1:257" s="352" customFormat="1">
      <c r="A48" s="248">
        <v>290.01</v>
      </c>
      <c r="B48" s="249" t="s">
        <v>252</v>
      </c>
      <c r="C48" s="248">
        <v>100</v>
      </c>
      <c r="D48" s="250">
        <v>17.579999999999998</v>
      </c>
      <c r="E48" s="250">
        <v>12.65</v>
      </c>
      <c r="F48" s="250">
        <v>3.58</v>
      </c>
      <c r="G48" s="250">
        <v>195.05</v>
      </c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4"/>
      <c r="DV48" s="344"/>
      <c r="DW48" s="344"/>
      <c r="DX48" s="344"/>
      <c r="DY48" s="344"/>
      <c r="DZ48" s="344"/>
      <c r="EA48" s="344"/>
      <c r="EB48" s="344"/>
      <c r="EC48" s="344"/>
      <c r="ED48" s="344"/>
      <c r="EE48" s="344"/>
      <c r="EF48" s="344"/>
      <c r="EG48" s="344"/>
      <c r="EH48" s="344"/>
      <c r="EI48" s="344"/>
      <c r="EJ48" s="344"/>
      <c r="EK48" s="344"/>
      <c r="EL48" s="344"/>
      <c r="EM48" s="344"/>
      <c r="EN48" s="344"/>
      <c r="EO48" s="344"/>
      <c r="EP48" s="344"/>
      <c r="EQ48" s="344"/>
      <c r="ER48" s="344"/>
      <c r="ES48" s="344"/>
      <c r="ET48" s="344"/>
      <c r="EU48" s="344"/>
      <c r="EV48" s="344"/>
      <c r="EW48" s="344"/>
      <c r="EX48" s="344"/>
      <c r="EY48" s="344"/>
      <c r="EZ48" s="344"/>
      <c r="FA48" s="344"/>
      <c r="FB48" s="344"/>
      <c r="FC48" s="344"/>
      <c r="FD48" s="344"/>
      <c r="FE48" s="344"/>
      <c r="FF48" s="344"/>
      <c r="FG48" s="344"/>
      <c r="FH48" s="344"/>
      <c r="FI48" s="344"/>
      <c r="FJ48" s="344"/>
      <c r="FK48" s="344"/>
      <c r="FL48" s="344"/>
      <c r="FM48" s="344"/>
      <c r="FN48" s="344"/>
      <c r="FO48" s="344"/>
      <c r="FP48" s="344"/>
      <c r="FQ48" s="344"/>
      <c r="FR48" s="344"/>
      <c r="FS48" s="344"/>
      <c r="FT48" s="344"/>
      <c r="FU48" s="344"/>
      <c r="FV48" s="344"/>
      <c r="FW48" s="344"/>
      <c r="FX48" s="344"/>
      <c r="FY48" s="344"/>
      <c r="FZ48" s="344"/>
      <c r="GA48" s="344"/>
      <c r="GB48" s="344"/>
      <c r="GC48" s="344"/>
      <c r="GD48" s="344"/>
      <c r="GE48" s="344"/>
      <c r="GF48" s="344"/>
      <c r="GG48" s="344"/>
      <c r="GH48" s="344"/>
      <c r="GI48" s="344"/>
      <c r="GJ48" s="344"/>
      <c r="GK48" s="344"/>
      <c r="GL48" s="344"/>
      <c r="GM48" s="344"/>
      <c r="GN48" s="344"/>
      <c r="GO48" s="344"/>
      <c r="GP48" s="344"/>
      <c r="GQ48" s="344"/>
      <c r="GR48" s="344"/>
      <c r="GS48" s="344"/>
      <c r="GT48" s="344"/>
      <c r="GU48" s="344"/>
      <c r="GV48" s="344"/>
      <c r="GW48" s="344"/>
      <c r="GX48" s="344"/>
      <c r="GY48" s="344"/>
      <c r="GZ48" s="344"/>
      <c r="HA48" s="344"/>
      <c r="HB48" s="344"/>
      <c r="HC48" s="344"/>
      <c r="HD48" s="344"/>
      <c r="HE48" s="344"/>
      <c r="HF48" s="344"/>
      <c r="HG48" s="344"/>
      <c r="HH48" s="344"/>
      <c r="HI48" s="344"/>
      <c r="HJ48" s="344"/>
      <c r="HK48" s="344"/>
      <c r="HL48" s="344"/>
      <c r="HM48" s="344"/>
      <c r="HN48" s="344"/>
      <c r="HO48" s="344"/>
      <c r="HP48" s="344"/>
      <c r="HQ48" s="344"/>
      <c r="HR48" s="344"/>
      <c r="HS48" s="344"/>
      <c r="HT48" s="344"/>
      <c r="HU48" s="344"/>
      <c r="HV48" s="344"/>
      <c r="HW48" s="344"/>
      <c r="HX48" s="344"/>
      <c r="HY48" s="344"/>
      <c r="HZ48" s="344"/>
      <c r="IA48" s="344"/>
      <c r="IB48" s="344"/>
      <c r="IC48" s="344"/>
      <c r="ID48" s="344"/>
      <c r="IE48" s="344"/>
      <c r="IF48" s="344"/>
      <c r="IG48" s="344"/>
      <c r="IH48" s="344"/>
      <c r="II48" s="344"/>
      <c r="IJ48" s="344"/>
      <c r="IK48" s="344"/>
      <c r="IL48" s="344"/>
      <c r="IM48" s="344"/>
      <c r="IN48" s="344"/>
      <c r="IO48" s="344"/>
      <c r="IP48" s="344"/>
      <c r="IQ48" s="344"/>
      <c r="IR48" s="344"/>
      <c r="IS48" s="344"/>
      <c r="IT48" s="344"/>
      <c r="IU48" s="344"/>
      <c r="IV48" s="344"/>
      <c r="IW48" s="344"/>
    </row>
    <row r="49" spans="1:257" s="352" customFormat="1">
      <c r="A49" s="248">
        <v>171</v>
      </c>
      <c r="B49" s="249" t="s">
        <v>262</v>
      </c>
      <c r="C49" s="248">
        <v>180</v>
      </c>
      <c r="D49" s="250">
        <v>4.3600000000000003</v>
      </c>
      <c r="E49" s="250">
        <v>0.48</v>
      </c>
      <c r="F49" s="250">
        <v>27.13</v>
      </c>
      <c r="G49" s="250">
        <v>91.08</v>
      </c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44"/>
      <c r="DH49" s="344"/>
      <c r="DI49" s="344"/>
      <c r="DJ49" s="344"/>
      <c r="DK49" s="344"/>
      <c r="DL49" s="344"/>
      <c r="DM49" s="344"/>
      <c r="DN49" s="344"/>
      <c r="DO49" s="344"/>
      <c r="DP49" s="344"/>
      <c r="DQ49" s="344"/>
      <c r="DR49" s="344"/>
      <c r="DS49" s="344"/>
      <c r="DT49" s="344"/>
      <c r="DU49" s="344"/>
      <c r="DV49" s="344"/>
      <c r="DW49" s="344"/>
      <c r="DX49" s="344"/>
      <c r="DY49" s="344"/>
      <c r="DZ49" s="344"/>
      <c r="EA49" s="344"/>
      <c r="EB49" s="344"/>
      <c r="EC49" s="344"/>
      <c r="ED49" s="344"/>
      <c r="EE49" s="344"/>
      <c r="EF49" s="344"/>
      <c r="EG49" s="344"/>
      <c r="EH49" s="344"/>
      <c r="EI49" s="344"/>
      <c r="EJ49" s="344"/>
      <c r="EK49" s="344"/>
      <c r="EL49" s="344"/>
      <c r="EM49" s="344"/>
      <c r="EN49" s="344"/>
      <c r="EO49" s="344"/>
      <c r="EP49" s="344"/>
      <c r="EQ49" s="344"/>
      <c r="ER49" s="344"/>
      <c r="ES49" s="344"/>
      <c r="ET49" s="344"/>
      <c r="EU49" s="344"/>
      <c r="EV49" s="344"/>
      <c r="EW49" s="344"/>
      <c r="EX49" s="344"/>
      <c r="EY49" s="344"/>
      <c r="EZ49" s="344"/>
      <c r="FA49" s="344"/>
      <c r="FB49" s="344"/>
      <c r="FC49" s="344"/>
      <c r="FD49" s="344"/>
      <c r="FE49" s="344"/>
      <c r="FF49" s="344"/>
      <c r="FG49" s="344"/>
      <c r="FH49" s="344"/>
      <c r="FI49" s="344"/>
      <c r="FJ49" s="344"/>
      <c r="FK49" s="344"/>
      <c r="FL49" s="344"/>
      <c r="FM49" s="344"/>
      <c r="FN49" s="344"/>
      <c r="FO49" s="344"/>
      <c r="FP49" s="344"/>
      <c r="FQ49" s="344"/>
      <c r="FR49" s="344"/>
      <c r="FS49" s="344"/>
      <c r="FT49" s="344"/>
      <c r="FU49" s="344"/>
      <c r="FV49" s="344"/>
      <c r="FW49" s="344"/>
      <c r="FX49" s="344"/>
      <c r="FY49" s="344"/>
      <c r="FZ49" s="344"/>
      <c r="GA49" s="344"/>
      <c r="GB49" s="344"/>
      <c r="GC49" s="344"/>
      <c r="GD49" s="344"/>
      <c r="GE49" s="344"/>
      <c r="GF49" s="344"/>
      <c r="GG49" s="344"/>
      <c r="GH49" s="344"/>
      <c r="GI49" s="344"/>
      <c r="GJ49" s="344"/>
      <c r="GK49" s="344"/>
      <c r="GL49" s="344"/>
      <c r="GM49" s="344"/>
      <c r="GN49" s="344"/>
      <c r="GO49" s="344"/>
      <c r="GP49" s="344"/>
      <c r="GQ49" s="344"/>
      <c r="GR49" s="344"/>
      <c r="GS49" s="344"/>
      <c r="GT49" s="344"/>
      <c r="GU49" s="344"/>
      <c r="GV49" s="344"/>
      <c r="GW49" s="344"/>
      <c r="GX49" s="344"/>
      <c r="GY49" s="344"/>
      <c r="GZ49" s="344"/>
      <c r="HA49" s="344"/>
      <c r="HB49" s="344"/>
      <c r="HC49" s="344"/>
      <c r="HD49" s="344"/>
      <c r="HE49" s="344"/>
      <c r="HF49" s="344"/>
      <c r="HG49" s="344"/>
      <c r="HH49" s="344"/>
      <c r="HI49" s="344"/>
      <c r="HJ49" s="344"/>
      <c r="HK49" s="344"/>
      <c r="HL49" s="344"/>
      <c r="HM49" s="344"/>
      <c r="HN49" s="344"/>
      <c r="HO49" s="344"/>
      <c r="HP49" s="344"/>
      <c r="HQ49" s="344"/>
      <c r="HR49" s="344"/>
      <c r="HS49" s="344"/>
      <c r="HT49" s="344"/>
      <c r="HU49" s="344"/>
      <c r="HV49" s="344"/>
      <c r="HW49" s="344"/>
      <c r="HX49" s="344"/>
      <c r="HY49" s="344"/>
      <c r="HZ49" s="344"/>
      <c r="IA49" s="344"/>
      <c r="IB49" s="344"/>
      <c r="IC49" s="344"/>
      <c r="ID49" s="344"/>
      <c r="IE49" s="344"/>
      <c r="IF49" s="344"/>
      <c r="IG49" s="344"/>
      <c r="IH49" s="344"/>
      <c r="II49" s="344"/>
      <c r="IJ49" s="344"/>
      <c r="IK49" s="344"/>
      <c r="IL49" s="344"/>
      <c r="IM49" s="344"/>
      <c r="IN49" s="344"/>
      <c r="IO49" s="344"/>
      <c r="IP49" s="344"/>
      <c r="IQ49" s="344"/>
      <c r="IR49" s="344"/>
      <c r="IS49" s="344"/>
      <c r="IT49" s="344"/>
      <c r="IU49" s="344"/>
      <c r="IV49" s="344"/>
      <c r="IW49" s="344"/>
    </row>
    <row r="50" spans="1:257" s="352" customFormat="1">
      <c r="A50" s="248">
        <v>377</v>
      </c>
      <c r="B50" s="249" t="s">
        <v>21</v>
      </c>
      <c r="C50" s="248">
        <v>200</v>
      </c>
      <c r="D50" s="250">
        <v>0.06</v>
      </c>
      <c r="E50" s="250">
        <v>0.01</v>
      </c>
      <c r="F50" s="250">
        <v>11.19</v>
      </c>
      <c r="G50" s="250">
        <v>46.28</v>
      </c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4"/>
      <c r="CG50" s="344"/>
      <c r="CH50" s="344"/>
      <c r="CI50" s="344"/>
      <c r="CJ50" s="344"/>
      <c r="CK50" s="344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4"/>
      <c r="DC50" s="344"/>
      <c r="DD50" s="344"/>
      <c r="DE50" s="344"/>
      <c r="DF50" s="344"/>
      <c r="DG50" s="344"/>
      <c r="DH50" s="344"/>
      <c r="DI50" s="344"/>
      <c r="DJ50" s="344"/>
      <c r="DK50" s="344"/>
      <c r="DL50" s="344"/>
      <c r="DM50" s="344"/>
      <c r="DN50" s="344"/>
      <c r="DO50" s="344"/>
      <c r="DP50" s="344"/>
      <c r="DQ50" s="344"/>
      <c r="DR50" s="344"/>
      <c r="DS50" s="344"/>
      <c r="DT50" s="344"/>
      <c r="DU50" s="344"/>
      <c r="DV50" s="344"/>
      <c r="DW50" s="344"/>
      <c r="DX50" s="344"/>
      <c r="DY50" s="344"/>
      <c r="DZ50" s="344"/>
      <c r="EA50" s="344"/>
      <c r="EB50" s="344"/>
      <c r="EC50" s="344"/>
      <c r="ED50" s="344"/>
      <c r="EE50" s="344"/>
      <c r="EF50" s="344"/>
      <c r="EG50" s="344"/>
      <c r="EH50" s="344"/>
      <c r="EI50" s="344"/>
      <c r="EJ50" s="344"/>
      <c r="EK50" s="344"/>
      <c r="EL50" s="344"/>
      <c r="EM50" s="344"/>
      <c r="EN50" s="344"/>
      <c r="EO50" s="344"/>
      <c r="EP50" s="344"/>
      <c r="EQ50" s="344"/>
      <c r="ER50" s="344"/>
      <c r="ES50" s="344"/>
      <c r="ET50" s="344"/>
      <c r="EU50" s="344"/>
      <c r="EV50" s="344"/>
      <c r="EW50" s="344"/>
      <c r="EX50" s="344"/>
      <c r="EY50" s="344"/>
      <c r="EZ50" s="344"/>
      <c r="FA50" s="344"/>
      <c r="FB50" s="344"/>
      <c r="FC50" s="344"/>
      <c r="FD50" s="344"/>
      <c r="FE50" s="344"/>
      <c r="FF50" s="344"/>
      <c r="FG50" s="344"/>
      <c r="FH50" s="344"/>
      <c r="FI50" s="344"/>
      <c r="FJ50" s="344"/>
      <c r="FK50" s="344"/>
      <c r="FL50" s="344"/>
      <c r="FM50" s="344"/>
      <c r="FN50" s="344"/>
      <c r="FO50" s="344"/>
      <c r="FP50" s="344"/>
      <c r="FQ50" s="344"/>
      <c r="FR50" s="344"/>
      <c r="FS50" s="344"/>
      <c r="FT50" s="344"/>
      <c r="FU50" s="344"/>
      <c r="FV50" s="344"/>
      <c r="FW50" s="344"/>
      <c r="FX50" s="344"/>
      <c r="FY50" s="344"/>
      <c r="FZ50" s="344"/>
      <c r="GA50" s="344"/>
      <c r="GB50" s="344"/>
      <c r="GC50" s="344"/>
      <c r="GD50" s="344"/>
      <c r="GE50" s="344"/>
      <c r="GF50" s="344"/>
      <c r="GG50" s="344"/>
      <c r="GH50" s="344"/>
      <c r="GI50" s="344"/>
      <c r="GJ50" s="344"/>
      <c r="GK50" s="344"/>
      <c r="GL50" s="344"/>
      <c r="GM50" s="344"/>
      <c r="GN50" s="344"/>
      <c r="GO50" s="344"/>
      <c r="GP50" s="344"/>
      <c r="GQ50" s="344"/>
      <c r="GR50" s="344"/>
      <c r="GS50" s="344"/>
      <c r="GT50" s="344"/>
      <c r="GU50" s="344"/>
      <c r="GV50" s="344"/>
      <c r="GW50" s="344"/>
      <c r="GX50" s="344"/>
      <c r="GY50" s="344"/>
      <c r="GZ50" s="344"/>
      <c r="HA50" s="344"/>
      <c r="HB50" s="344"/>
      <c r="HC50" s="344"/>
      <c r="HD50" s="344"/>
      <c r="HE50" s="344"/>
      <c r="HF50" s="344"/>
      <c r="HG50" s="344"/>
      <c r="HH50" s="344"/>
      <c r="HI50" s="344"/>
      <c r="HJ50" s="344"/>
      <c r="HK50" s="344"/>
      <c r="HL50" s="344"/>
      <c r="HM50" s="344"/>
      <c r="HN50" s="344"/>
      <c r="HO50" s="344"/>
      <c r="HP50" s="344"/>
      <c r="HQ50" s="344"/>
      <c r="HR50" s="344"/>
      <c r="HS50" s="344"/>
      <c r="HT50" s="344"/>
      <c r="HU50" s="344"/>
      <c r="HV50" s="344"/>
      <c r="HW50" s="344"/>
      <c r="HX50" s="344"/>
      <c r="HY50" s="344"/>
      <c r="HZ50" s="344"/>
      <c r="IA50" s="344"/>
      <c r="IB50" s="344"/>
      <c r="IC50" s="344"/>
      <c r="ID50" s="344"/>
      <c r="IE50" s="344"/>
      <c r="IF50" s="344"/>
      <c r="IG50" s="344"/>
      <c r="IH50" s="344"/>
      <c r="II50" s="344"/>
      <c r="IJ50" s="344"/>
      <c r="IK50" s="344"/>
      <c r="IL50" s="344"/>
      <c r="IM50" s="344"/>
      <c r="IN50" s="344"/>
      <c r="IO50" s="344"/>
      <c r="IP50" s="344"/>
      <c r="IQ50" s="344"/>
      <c r="IR50" s="344"/>
      <c r="IS50" s="344"/>
      <c r="IT50" s="344"/>
      <c r="IU50" s="344"/>
      <c r="IV50" s="344"/>
      <c r="IW50" s="344"/>
    </row>
    <row r="51" spans="1:257" s="352" customFormat="1">
      <c r="A51" s="248"/>
      <c r="B51" s="249" t="s">
        <v>22</v>
      </c>
      <c r="C51" s="248">
        <v>60</v>
      </c>
      <c r="D51" s="250">
        <v>4.74</v>
      </c>
      <c r="E51" s="252">
        <v>0.6</v>
      </c>
      <c r="F51" s="250">
        <v>28.98</v>
      </c>
      <c r="G51" s="248">
        <v>141</v>
      </c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44"/>
      <c r="DB51" s="344"/>
      <c r="DC51" s="344"/>
      <c r="DD51" s="344"/>
      <c r="DE51" s="344"/>
      <c r="DF51" s="344"/>
      <c r="DG51" s="344"/>
      <c r="DH51" s="344"/>
      <c r="DI51" s="344"/>
      <c r="DJ51" s="344"/>
      <c r="DK51" s="344"/>
      <c r="DL51" s="344"/>
      <c r="DM51" s="344"/>
      <c r="DN51" s="344"/>
      <c r="DO51" s="344"/>
      <c r="DP51" s="344"/>
      <c r="DQ51" s="344"/>
      <c r="DR51" s="344"/>
      <c r="DS51" s="344"/>
      <c r="DT51" s="344"/>
      <c r="DU51" s="344"/>
      <c r="DV51" s="344"/>
      <c r="DW51" s="344"/>
      <c r="DX51" s="344"/>
      <c r="DY51" s="344"/>
      <c r="DZ51" s="344"/>
      <c r="EA51" s="344"/>
      <c r="EB51" s="344"/>
      <c r="EC51" s="344"/>
      <c r="ED51" s="344"/>
      <c r="EE51" s="344"/>
      <c r="EF51" s="344"/>
      <c r="EG51" s="344"/>
      <c r="EH51" s="344"/>
      <c r="EI51" s="344"/>
      <c r="EJ51" s="344"/>
      <c r="EK51" s="344"/>
      <c r="EL51" s="344"/>
      <c r="EM51" s="344"/>
      <c r="EN51" s="344"/>
      <c r="EO51" s="344"/>
      <c r="EP51" s="344"/>
      <c r="EQ51" s="344"/>
      <c r="ER51" s="344"/>
      <c r="ES51" s="344"/>
      <c r="ET51" s="344"/>
      <c r="EU51" s="344"/>
      <c r="EV51" s="344"/>
      <c r="EW51" s="344"/>
      <c r="EX51" s="344"/>
      <c r="EY51" s="344"/>
      <c r="EZ51" s="344"/>
      <c r="FA51" s="344"/>
      <c r="FB51" s="344"/>
      <c r="FC51" s="344"/>
      <c r="FD51" s="344"/>
      <c r="FE51" s="344"/>
      <c r="FF51" s="344"/>
      <c r="FG51" s="344"/>
      <c r="FH51" s="344"/>
      <c r="FI51" s="344"/>
      <c r="FJ51" s="344"/>
      <c r="FK51" s="344"/>
      <c r="FL51" s="344"/>
      <c r="FM51" s="344"/>
      <c r="FN51" s="344"/>
      <c r="FO51" s="344"/>
      <c r="FP51" s="344"/>
      <c r="FQ51" s="344"/>
      <c r="FR51" s="344"/>
      <c r="FS51" s="344"/>
      <c r="FT51" s="344"/>
      <c r="FU51" s="344"/>
      <c r="FV51" s="344"/>
      <c r="FW51" s="344"/>
      <c r="FX51" s="344"/>
      <c r="FY51" s="344"/>
      <c r="FZ51" s="344"/>
      <c r="GA51" s="344"/>
      <c r="GB51" s="344"/>
      <c r="GC51" s="344"/>
      <c r="GD51" s="344"/>
      <c r="GE51" s="344"/>
      <c r="GF51" s="344"/>
      <c r="GG51" s="344"/>
      <c r="GH51" s="344"/>
      <c r="GI51" s="344"/>
      <c r="GJ51" s="344"/>
      <c r="GK51" s="344"/>
      <c r="GL51" s="344"/>
      <c r="GM51" s="344"/>
      <c r="GN51" s="344"/>
      <c r="GO51" s="344"/>
      <c r="GP51" s="344"/>
      <c r="GQ51" s="344"/>
      <c r="GR51" s="344"/>
      <c r="GS51" s="344"/>
      <c r="GT51" s="344"/>
      <c r="GU51" s="344"/>
      <c r="GV51" s="344"/>
      <c r="GW51" s="344"/>
      <c r="GX51" s="344"/>
      <c r="GY51" s="344"/>
      <c r="GZ51" s="344"/>
      <c r="HA51" s="344"/>
      <c r="HB51" s="344"/>
      <c r="HC51" s="344"/>
      <c r="HD51" s="344"/>
      <c r="HE51" s="344"/>
      <c r="HF51" s="344"/>
      <c r="HG51" s="344"/>
      <c r="HH51" s="344"/>
      <c r="HI51" s="344"/>
      <c r="HJ51" s="344"/>
      <c r="HK51" s="344"/>
      <c r="HL51" s="344"/>
      <c r="HM51" s="344"/>
      <c r="HN51" s="344"/>
      <c r="HO51" s="344"/>
      <c r="HP51" s="344"/>
      <c r="HQ51" s="344"/>
      <c r="HR51" s="344"/>
      <c r="HS51" s="344"/>
      <c r="HT51" s="344"/>
      <c r="HU51" s="344"/>
      <c r="HV51" s="344"/>
      <c r="HW51" s="344"/>
      <c r="HX51" s="344"/>
      <c r="HY51" s="344"/>
      <c r="HZ51" s="344"/>
      <c r="IA51" s="344"/>
      <c r="IB51" s="344"/>
      <c r="IC51" s="344"/>
      <c r="ID51" s="344"/>
      <c r="IE51" s="344"/>
      <c r="IF51" s="344"/>
      <c r="IG51" s="344"/>
      <c r="IH51" s="344"/>
      <c r="II51" s="344"/>
      <c r="IJ51" s="344"/>
      <c r="IK51" s="344"/>
      <c r="IL51" s="344"/>
      <c r="IM51" s="344"/>
      <c r="IN51" s="344"/>
      <c r="IO51" s="344"/>
      <c r="IP51" s="344"/>
      <c r="IQ51" s="344"/>
      <c r="IR51" s="344"/>
      <c r="IS51" s="344"/>
      <c r="IT51" s="344"/>
      <c r="IU51" s="344"/>
      <c r="IV51" s="344"/>
      <c r="IW51" s="344"/>
    </row>
    <row r="52" spans="1:257" s="352" customFormat="1">
      <c r="A52" s="248">
        <v>338</v>
      </c>
      <c r="B52" s="249" t="s">
        <v>217</v>
      </c>
      <c r="C52" s="248">
        <v>100</v>
      </c>
      <c r="D52" s="252">
        <v>0.4</v>
      </c>
      <c r="E52" s="252">
        <v>0.3</v>
      </c>
      <c r="F52" s="252">
        <v>10.3</v>
      </c>
      <c r="G52" s="248">
        <v>47</v>
      </c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  <c r="DN52" s="344"/>
      <c r="DO52" s="344"/>
      <c r="DP52" s="344"/>
      <c r="DQ52" s="344"/>
      <c r="DR52" s="344"/>
      <c r="DS52" s="344"/>
      <c r="DT52" s="344"/>
      <c r="DU52" s="344"/>
      <c r="DV52" s="344"/>
      <c r="DW52" s="344"/>
      <c r="DX52" s="344"/>
      <c r="DY52" s="344"/>
      <c r="DZ52" s="344"/>
      <c r="EA52" s="344"/>
      <c r="EB52" s="344"/>
      <c r="EC52" s="344"/>
      <c r="ED52" s="344"/>
      <c r="EE52" s="344"/>
      <c r="EF52" s="344"/>
      <c r="EG52" s="344"/>
      <c r="EH52" s="344"/>
      <c r="EI52" s="344"/>
      <c r="EJ52" s="344"/>
      <c r="EK52" s="344"/>
      <c r="EL52" s="344"/>
      <c r="EM52" s="344"/>
      <c r="EN52" s="344"/>
      <c r="EO52" s="344"/>
      <c r="EP52" s="344"/>
      <c r="EQ52" s="344"/>
      <c r="ER52" s="344"/>
      <c r="ES52" s="344"/>
      <c r="ET52" s="344"/>
      <c r="EU52" s="344"/>
      <c r="EV52" s="344"/>
      <c r="EW52" s="344"/>
      <c r="EX52" s="344"/>
      <c r="EY52" s="344"/>
      <c r="EZ52" s="344"/>
      <c r="FA52" s="344"/>
      <c r="FB52" s="344"/>
      <c r="FC52" s="344"/>
      <c r="FD52" s="344"/>
      <c r="FE52" s="344"/>
      <c r="FF52" s="344"/>
      <c r="FG52" s="344"/>
      <c r="FH52" s="344"/>
      <c r="FI52" s="344"/>
      <c r="FJ52" s="344"/>
      <c r="FK52" s="344"/>
      <c r="FL52" s="344"/>
      <c r="FM52" s="344"/>
      <c r="FN52" s="344"/>
      <c r="FO52" s="344"/>
      <c r="FP52" s="344"/>
      <c r="FQ52" s="344"/>
      <c r="FR52" s="344"/>
      <c r="FS52" s="344"/>
      <c r="FT52" s="344"/>
      <c r="FU52" s="344"/>
      <c r="FV52" s="344"/>
      <c r="FW52" s="344"/>
      <c r="FX52" s="344"/>
      <c r="FY52" s="344"/>
      <c r="FZ52" s="344"/>
      <c r="GA52" s="344"/>
      <c r="GB52" s="344"/>
      <c r="GC52" s="344"/>
      <c r="GD52" s="344"/>
      <c r="GE52" s="344"/>
      <c r="GF52" s="344"/>
      <c r="GG52" s="344"/>
      <c r="GH52" s="344"/>
      <c r="GI52" s="344"/>
      <c r="GJ52" s="344"/>
      <c r="GK52" s="344"/>
      <c r="GL52" s="344"/>
      <c r="GM52" s="344"/>
      <c r="GN52" s="344"/>
      <c r="GO52" s="344"/>
      <c r="GP52" s="344"/>
      <c r="GQ52" s="344"/>
      <c r="GR52" s="344"/>
      <c r="GS52" s="344"/>
      <c r="GT52" s="344"/>
      <c r="GU52" s="344"/>
      <c r="GV52" s="344"/>
      <c r="GW52" s="344"/>
      <c r="GX52" s="344"/>
      <c r="GY52" s="344"/>
      <c r="GZ52" s="344"/>
      <c r="HA52" s="344"/>
      <c r="HB52" s="344"/>
      <c r="HC52" s="344"/>
      <c r="HD52" s="344"/>
      <c r="HE52" s="344"/>
      <c r="HF52" s="344"/>
      <c r="HG52" s="344"/>
      <c r="HH52" s="344"/>
      <c r="HI52" s="344"/>
      <c r="HJ52" s="344"/>
      <c r="HK52" s="344"/>
      <c r="HL52" s="344"/>
      <c r="HM52" s="344"/>
      <c r="HN52" s="344"/>
      <c r="HO52" s="344"/>
      <c r="HP52" s="344"/>
      <c r="HQ52" s="344"/>
      <c r="HR52" s="344"/>
      <c r="HS52" s="344"/>
      <c r="HT52" s="344"/>
      <c r="HU52" s="344"/>
      <c r="HV52" s="344"/>
      <c r="HW52" s="344"/>
      <c r="HX52" s="344"/>
      <c r="HY52" s="344"/>
      <c r="HZ52" s="344"/>
      <c r="IA52" s="344"/>
      <c r="IB52" s="344"/>
      <c r="IC52" s="344"/>
      <c r="ID52" s="344"/>
      <c r="IE52" s="344"/>
      <c r="IF52" s="344"/>
      <c r="IG52" s="344"/>
      <c r="IH52" s="344"/>
      <c r="II52" s="344"/>
      <c r="IJ52" s="344"/>
      <c r="IK52" s="344"/>
      <c r="IL52" s="344"/>
      <c r="IM52" s="344"/>
      <c r="IN52" s="344"/>
      <c r="IO52" s="344"/>
      <c r="IP52" s="344"/>
      <c r="IQ52" s="344"/>
      <c r="IR52" s="344"/>
      <c r="IS52" s="344"/>
      <c r="IT52" s="344"/>
      <c r="IU52" s="344"/>
      <c r="IV52" s="344"/>
      <c r="IW52" s="344"/>
    </row>
    <row r="53" spans="1:257">
      <c r="A53" s="440" t="s">
        <v>25</v>
      </c>
      <c r="B53" s="440"/>
      <c r="C53" s="351">
        <v>550</v>
      </c>
      <c r="D53" s="250">
        <v>28.7</v>
      </c>
      <c r="E53" s="250">
        <v>24.13</v>
      </c>
      <c r="F53" s="250">
        <v>83.29</v>
      </c>
      <c r="G53" s="250">
        <v>673.33</v>
      </c>
    </row>
    <row r="54" spans="1:257">
      <c r="A54" s="440" t="s">
        <v>214</v>
      </c>
      <c r="B54" s="440"/>
      <c r="C54" s="440"/>
      <c r="D54" s="440"/>
      <c r="E54" s="440"/>
      <c r="F54" s="440"/>
      <c r="G54" s="440"/>
    </row>
    <row r="55" spans="1:257" s="352" customFormat="1">
      <c r="A55" s="248"/>
      <c r="B55" s="249" t="s">
        <v>319</v>
      </c>
      <c r="C55" s="248">
        <v>100</v>
      </c>
      <c r="D55" s="250">
        <v>0.8</v>
      </c>
      <c r="E55" s="250">
        <v>2.2999999999999998</v>
      </c>
      <c r="F55" s="250">
        <v>2.8</v>
      </c>
      <c r="G55" s="250">
        <v>80.78</v>
      </c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44"/>
      <c r="BN55" s="344"/>
      <c r="BO55" s="344"/>
      <c r="BP55" s="344"/>
      <c r="BQ55" s="344"/>
      <c r="BR55" s="344"/>
      <c r="BS55" s="344"/>
      <c r="BT55" s="344"/>
      <c r="BU55" s="344"/>
      <c r="BV55" s="344"/>
      <c r="BW55" s="344"/>
      <c r="BX55" s="344"/>
      <c r="BY55" s="344"/>
      <c r="BZ55" s="344"/>
      <c r="CA55" s="344"/>
      <c r="CB55" s="344"/>
      <c r="CC55" s="344"/>
      <c r="CD55" s="344"/>
      <c r="CE55" s="344"/>
      <c r="CF55" s="344"/>
      <c r="CG55" s="344"/>
      <c r="CH55" s="344"/>
      <c r="CI55" s="344"/>
      <c r="CJ55" s="344"/>
      <c r="CK55" s="344"/>
      <c r="CL55" s="344"/>
      <c r="CM55" s="344"/>
      <c r="CN55" s="344"/>
      <c r="CO55" s="344"/>
      <c r="CP55" s="344"/>
      <c r="CQ55" s="344"/>
      <c r="CR55" s="344"/>
      <c r="CS55" s="344"/>
      <c r="CT55" s="344"/>
      <c r="CU55" s="344"/>
      <c r="CV55" s="344"/>
      <c r="CW55" s="344"/>
      <c r="CX55" s="344"/>
      <c r="CY55" s="344"/>
      <c r="CZ55" s="344"/>
      <c r="DA55" s="344"/>
      <c r="DB55" s="344"/>
      <c r="DC55" s="344"/>
      <c r="DD55" s="344"/>
      <c r="DE55" s="344"/>
      <c r="DF55" s="344"/>
      <c r="DG55" s="344"/>
      <c r="DH55" s="344"/>
      <c r="DI55" s="344"/>
      <c r="DJ55" s="344"/>
      <c r="DK55" s="344"/>
      <c r="DL55" s="344"/>
      <c r="DM55" s="344"/>
      <c r="DN55" s="344"/>
      <c r="DO55" s="344"/>
      <c r="DP55" s="344"/>
      <c r="DQ55" s="344"/>
      <c r="DR55" s="344"/>
      <c r="DS55" s="344"/>
      <c r="DT55" s="344"/>
      <c r="DU55" s="344"/>
      <c r="DV55" s="344"/>
      <c r="DW55" s="344"/>
      <c r="DX55" s="344"/>
      <c r="DY55" s="344"/>
      <c r="DZ55" s="344"/>
      <c r="EA55" s="344"/>
      <c r="EB55" s="344"/>
      <c r="EC55" s="344"/>
      <c r="ED55" s="344"/>
      <c r="EE55" s="344"/>
      <c r="EF55" s="344"/>
      <c r="EG55" s="344"/>
      <c r="EH55" s="344"/>
      <c r="EI55" s="344"/>
      <c r="EJ55" s="344"/>
      <c r="EK55" s="344"/>
      <c r="EL55" s="344"/>
      <c r="EM55" s="344"/>
      <c r="EN55" s="344"/>
      <c r="EO55" s="344"/>
      <c r="EP55" s="344"/>
      <c r="EQ55" s="344"/>
      <c r="ER55" s="344"/>
      <c r="ES55" s="344"/>
      <c r="ET55" s="344"/>
      <c r="EU55" s="344"/>
      <c r="EV55" s="344"/>
      <c r="EW55" s="344"/>
      <c r="EX55" s="344"/>
      <c r="EY55" s="344"/>
      <c r="EZ55" s="344"/>
      <c r="FA55" s="344"/>
      <c r="FB55" s="344"/>
      <c r="FC55" s="344"/>
      <c r="FD55" s="344"/>
      <c r="FE55" s="344"/>
      <c r="FF55" s="344"/>
      <c r="FG55" s="344"/>
      <c r="FH55" s="344"/>
      <c r="FI55" s="344"/>
      <c r="FJ55" s="344"/>
      <c r="FK55" s="344"/>
      <c r="FL55" s="344"/>
      <c r="FM55" s="344"/>
      <c r="FN55" s="344"/>
      <c r="FO55" s="344"/>
      <c r="FP55" s="344"/>
      <c r="FQ55" s="344"/>
      <c r="FR55" s="344"/>
      <c r="FS55" s="344"/>
      <c r="FT55" s="344"/>
      <c r="FU55" s="344"/>
      <c r="FV55" s="344"/>
      <c r="FW55" s="344"/>
      <c r="FX55" s="344"/>
      <c r="FY55" s="344"/>
      <c r="FZ55" s="344"/>
      <c r="GA55" s="344"/>
      <c r="GB55" s="344"/>
      <c r="GC55" s="344"/>
      <c r="GD55" s="344"/>
      <c r="GE55" s="344"/>
      <c r="GF55" s="344"/>
      <c r="GG55" s="344"/>
      <c r="GH55" s="344"/>
      <c r="GI55" s="344"/>
      <c r="GJ55" s="344"/>
      <c r="GK55" s="344"/>
      <c r="GL55" s="344"/>
      <c r="GM55" s="344"/>
      <c r="GN55" s="344"/>
      <c r="GO55" s="344"/>
      <c r="GP55" s="344"/>
      <c r="GQ55" s="344"/>
      <c r="GR55" s="344"/>
      <c r="GS55" s="344"/>
      <c r="GT55" s="344"/>
      <c r="GU55" s="344"/>
      <c r="GV55" s="344"/>
      <c r="GW55" s="344"/>
      <c r="GX55" s="344"/>
      <c r="GY55" s="344"/>
      <c r="GZ55" s="344"/>
      <c r="HA55" s="344"/>
      <c r="HB55" s="344"/>
      <c r="HC55" s="344"/>
      <c r="HD55" s="344"/>
      <c r="HE55" s="344"/>
      <c r="HF55" s="344"/>
      <c r="HG55" s="344"/>
      <c r="HH55" s="344"/>
      <c r="HI55" s="344"/>
      <c r="HJ55" s="344"/>
      <c r="HK55" s="344"/>
      <c r="HL55" s="344"/>
      <c r="HM55" s="344"/>
      <c r="HN55" s="344"/>
      <c r="HO55" s="344"/>
      <c r="HP55" s="344"/>
      <c r="HQ55" s="344"/>
      <c r="HR55" s="344"/>
      <c r="HS55" s="344"/>
      <c r="HT55" s="344"/>
      <c r="HU55" s="344"/>
      <c r="HV55" s="344"/>
      <c r="HW55" s="344"/>
      <c r="HX55" s="344"/>
      <c r="HY55" s="344"/>
      <c r="HZ55" s="344"/>
      <c r="IA55" s="344"/>
      <c r="IB55" s="344"/>
      <c r="IC55" s="344"/>
      <c r="ID55" s="344"/>
      <c r="IE55" s="344"/>
      <c r="IF55" s="344"/>
      <c r="IG55" s="344"/>
      <c r="IH55" s="344"/>
      <c r="II55" s="344"/>
      <c r="IJ55" s="344"/>
      <c r="IK55" s="344"/>
      <c r="IL55" s="344"/>
      <c r="IM55" s="344"/>
      <c r="IN55" s="344"/>
      <c r="IO55" s="344"/>
      <c r="IP55" s="344"/>
      <c r="IQ55" s="344"/>
      <c r="IR55" s="344"/>
      <c r="IS55" s="344"/>
      <c r="IT55" s="344"/>
      <c r="IU55" s="344"/>
      <c r="IV55" s="344"/>
      <c r="IW55" s="344"/>
    </row>
    <row r="56" spans="1:257" ht="30.6" customHeight="1">
      <c r="A56" s="248">
        <v>82</v>
      </c>
      <c r="B56" s="249" t="s">
        <v>194</v>
      </c>
      <c r="C56" s="248">
        <v>255</v>
      </c>
      <c r="D56" s="250">
        <v>1.92</v>
      </c>
      <c r="E56" s="250">
        <v>3.94</v>
      </c>
      <c r="F56" s="250">
        <v>13.06</v>
      </c>
      <c r="G56" s="250">
        <v>95.92</v>
      </c>
    </row>
    <row r="57" spans="1:257" ht="29.7" customHeight="1">
      <c r="A57" s="253">
        <v>268</v>
      </c>
      <c r="B57" s="249" t="s">
        <v>133</v>
      </c>
      <c r="C57" s="253">
        <v>100</v>
      </c>
      <c r="D57" s="353">
        <v>17.72</v>
      </c>
      <c r="E57" s="353">
        <v>8.75</v>
      </c>
      <c r="F57" s="255">
        <v>15.25</v>
      </c>
      <c r="G57" s="353">
        <v>211.1</v>
      </c>
    </row>
    <row r="58" spans="1:257">
      <c r="A58" s="253">
        <v>487</v>
      </c>
      <c r="B58" s="249" t="s">
        <v>293</v>
      </c>
      <c r="C58" s="253">
        <v>180</v>
      </c>
      <c r="D58" s="353">
        <v>3.92</v>
      </c>
      <c r="E58" s="255">
        <v>4.5</v>
      </c>
      <c r="F58" s="353">
        <v>13.64</v>
      </c>
      <c r="G58" s="353">
        <v>112.28</v>
      </c>
    </row>
    <row r="59" spans="1:257">
      <c r="A59" s="248">
        <v>342</v>
      </c>
      <c r="B59" s="249" t="s">
        <v>143</v>
      </c>
      <c r="C59" s="248">
        <v>200</v>
      </c>
      <c r="D59" s="250">
        <v>0.16</v>
      </c>
      <c r="E59" s="250">
        <v>0.04</v>
      </c>
      <c r="F59" s="250">
        <v>15.42</v>
      </c>
      <c r="G59" s="252">
        <v>63.6</v>
      </c>
    </row>
    <row r="60" spans="1:257">
      <c r="A60" s="248"/>
      <c r="B60" s="249" t="s">
        <v>22</v>
      </c>
      <c r="C60" s="248">
        <v>80</v>
      </c>
      <c r="D60" s="250">
        <v>6.32</v>
      </c>
      <c r="E60" s="252">
        <v>0.8</v>
      </c>
      <c r="F60" s="250">
        <v>38.64</v>
      </c>
      <c r="G60" s="248">
        <v>188</v>
      </c>
    </row>
    <row r="61" spans="1:257">
      <c r="A61" s="248"/>
      <c r="B61" s="249" t="s">
        <v>127</v>
      </c>
      <c r="C61" s="248">
        <v>80</v>
      </c>
      <c r="D61" s="250">
        <v>5.28</v>
      </c>
      <c r="E61" s="250">
        <v>0.96</v>
      </c>
      <c r="F61" s="250">
        <v>31.72</v>
      </c>
      <c r="G61" s="252">
        <v>158.4</v>
      </c>
    </row>
    <row r="62" spans="1:257">
      <c r="A62" s="440" t="s">
        <v>128</v>
      </c>
      <c r="B62" s="440"/>
      <c r="C62" s="351">
        <v>995</v>
      </c>
      <c r="D62" s="250">
        <f>SUM(D55:D61)</f>
        <v>36.119999999999997</v>
      </c>
      <c r="E62" s="250">
        <v>23.56</v>
      </c>
      <c r="F62" s="250">
        <f>SUM(F55:F61)</f>
        <v>130.53</v>
      </c>
      <c r="G62" s="250">
        <f>SUM(G55:G61)</f>
        <v>910.07999999999993</v>
      </c>
    </row>
    <row r="63" spans="1:257">
      <c r="A63" s="440" t="s">
        <v>215</v>
      </c>
      <c r="B63" s="440"/>
      <c r="C63" s="440"/>
      <c r="D63" s="440"/>
      <c r="E63" s="440"/>
      <c r="F63" s="440"/>
      <c r="G63" s="440"/>
    </row>
    <row r="64" spans="1:257">
      <c r="A64" s="248">
        <v>410</v>
      </c>
      <c r="B64" s="249" t="s">
        <v>79</v>
      </c>
      <c r="C64" s="248">
        <v>75</v>
      </c>
      <c r="D64" s="250">
        <v>9.2200000000000006</v>
      </c>
      <c r="E64" s="250">
        <v>7.29</v>
      </c>
      <c r="F64" s="250">
        <v>27.72</v>
      </c>
      <c r="G64" s="250">
        <v>214.29</v>
      </c>
    </row>
    <row r="65" spans="1:7">
      <c r="A65" s="248">
        <v>378</v>
      </c>
      <c r="B65" s="249" t="s">
        <v>222</v>
      </c>
      <c r="C65" s="248">
        <v>200</v>
      </c>
      <c r="D65" s="250">
        <v>1.61</v>
      </c>
      <c r="E65" s="250">
        <v>1.39</v>
      </c>
      <c r="F65" s="250">
        <v>13.76</v>
      </c>
      <c r="G65" s="250">
        <v>74.34</v>
      </c>
    </row>
    <row r="66" spans="1:7">
      <c r="A66" s="248">
        <v>338.02</v>
      </c>
      <c r="B66" s="249" t="s">
        <v>230</v>
      </c>
      <c r="C66" s="248">
        <v>150</v>
      </c>
      <c r="D66" s="252">
        <v>0.6</v>
      </c>
      <c r="E66" s="252">
        <v>0.6</v>
      </c>
      <c r="F66" s="252">
        <v>14.7</v>
      </c>
      <c r="G66" s="252">
        <v>70.5</v>
      </c>
    </row>
    <row r="67" spans="1:7">
      <c r="A67" s="440" t="s">
        <v>218</v>
      </c>
      <c r="B67" s="440"/>
      <c r="C67" s="351">
        <v>425</v>
      </c>
      <c r="D67" s="250">
        <v>11.43</v>
      </c>
      <c r="E67" s="250">
        <v>9.2799999999999994</v>
      </c>
      <c r="F67" s="250">
        <v>56.18</v>
      </c>
      <c r="G67" s="250">
        <v>359.13</v>
      </c>
    </row>
    <row r="68" spans="1:7">
      <c r="A68" s="440" t="s">
        <v>219</v>
      </c>
      <c r="B68" s="440"/>
      <c r="C68" s="440"/>
      <c r="D68" s="440"/>
      <c r="E68" s="440"/>
      <c r="F68" s="440"/>
      <c r="G68" s="440"/>
    </row>
    <row r="69" spans="1:7" ht="15" customHeight="1">
      <c r="A69" s="248">
        <v>99.01</v>
      </c>
      <c r="B69" s="249" t="s">
        <v>245</v>
      </c>
      <c r="C69" s="248">
        <v>100</v>
      </c>
      <c r="D69" s="250">
        <v>1.84</v>
      </c>
      <c r="E69" s="250">
        <v>8.26</v>
      </c>
      <c r="F69" s="250">
        <v>12.82</v>
      </c>
      <c r="G69" s="252">
        <v>133.30000000000001</v>
      </c>
    </row>
    <row r="70" spans="1:7" ht="15" customHeight="1">
      <c r="A70" s="248">
        <v>232.04</v>
      </c>
      <c r="B70" s="249" t="s">
        <v>320</v>
      </c>
      <c r="C70" s="248">
        <v>100</v>
      </c>
      <c r="D70" s="250">
        <v>12.42</v>
      </c>
      <c r="E70" s="252">
        <v>6.7</v>
      </c>
      <c r="F70" s="250">
        <v>6.69</v>
      </c>
      <c r="G70" s="250">
        <v>137.34</v>
      </c>
    </row>
    <row r="71" spans="1:7" ht="15" customHeight="1">
      <c r="A71" s="248">
        <v>128</v>
      </c>
      <c r="B71" s="249" t="s">
        <v>268</v>
      </c>
      <c r="C71" s="248">
        <v>180</v>
      </c>
      <c r="D71" s="250">
        <v>3.96</v>
      </c>
      <c r="E71" s="250">
        <v>7.12</v>
      </c>
      <c r="F71" s="250">
        <v>26.55</v>
      </c>
      <c r="G71" s="250">
        <v>186.58</v>
      </c>
    </row>
    <row r="72" spans="1:7" ht="15" customHeight="1">
      <c r="A72" s="248">
        <v>376.01</v>
      </c>
      <c r="B72" s="249" t="s">
        <v>232</v>
      </c>
      <c r="C72" s="248">
        <v>200</v>
      </c>
      <c r="D72" s="252">
        <v>0.2</v>
      </c>
      <c r="E72" s="250">
        <v>0.02</v>
      </c>
      <c r="F72" s="250">
        <v>11.05</v>
      </c>
      <c r="G72" s="250">
        <v>45.41</v>
      </c>
    </row>
    <row r="73" spans="1:7" ht="15" customHeight="1">
      <c r="A73" s="248"/>
      <c r="B73" s="249" t="s">
        <v>22</v>
      </c>
      <c r="C73" s="248">
        <v>100</v>
      </c>
      <c r="D73" s="250">
        <v>7.9</v>
      </c>
      <c r="E73" s="252">
        <v>1</v>
      </c>
      <c r="F73" s="250">
        <v>48.3</v>
      </c>
      <c r="G73" s="248">
        <v>235</v>
      </c>
    </row>
    <row r="74" spans="1:7">
      <c r="A74" s="440" t="s">
        <v>223</v>
      </c>
      <c r="B74" s="440"/>
      <c r="C74" s="351">
        <v>680</v>
      </c>
      <c r="D74" s="250">
        <f>SUM(D69:D73)</f>
        <v>26.32</v>
      </c>
      <c r="E74" s="250">
        <f>SUM(E69:E73)</f>
        <v>23.1</v>
      </c>
      <c r="F74" s="250">
        <f>SUM(F69:F73)</f>
        <v>105.41</v>
      </c>
      <c r="G74" s="250">
        <f>SUM(G69:G73)</f>
        <v>737.63</v>
      </c>
    </row>
    <row r="75" spans="1:7">
      <c r="A75" s="440" t="s">
        <v>224</v>
      </c>
      <c r="B75" s="440"/>
      <c r="C75" s="440"/>
      <c r="D75" s="440"/>
      <c r="E75" s="440"/>
      <c r="F75" s="440"/>
      <c r="G75" s="440"/>
    </row>
    <row r="76" spans="1:7">
      <c r="A76" s="248">
        <v>376.03</v>
      </c>
      <c r="B76" s="249" t="s">
        <v>233</v>
      </c>
      <c r="C76" s="248">
        <v>200</v>
      </c>
      <c r="D76" s="252">
        <v>5.8</v>
      </c>
      <c r="E76" s="248">
        <v>5</v>
      </c>
      <c r="F76" s="248">
        <v>8</v>
      </c>
      <c r="G76" s="248">
        <v>106</v>
      </c>
    </row>
    <row r="77" spans="1:7">
      <c r="A77" s="440" t="s">
        <v>226</v>
      </c>
      <c r="B77" s="440"/>
      <c r="C77" s="351">
        <v>200</v>
      </c>
      <c r="D77" s="250">
        <v>5.8</v>
      </c>
      <c r="E77" s="250">
        <v>5</v>
      </c>
      <c r="F77" s="250">
        <v>8</v>
      </c>
      <c r="G77" s="248">
        <v>106</v>
      </c>
    </row>
    <row r="78" spans="1:7">
      <c r="A78" s="440" t="s">
        <v>227</v>
      </c>
      <c r="B78" s="440"/>
      <c r="C78" s="357">
        <f>C77+C74+C67+C62+C53</f>
        <v>2850</v>
      </c>
      <c r="D78" s="358">
        <f>D77+D74+D67+D62+D53</f>
        <v>108.36999999999999</v>
      </c>
      <c r="E78" s="358">
        <f>E77+E74+E67+E62+E53</f>
        <v>85.07</v>
      </c>
      <c r="F78" s="358">
        <f>F77+F74+F67+F62+F53</f>
        <v>383.41</v>
      </c>
      <c r="G78" s="358">
        <f>G77+G74+G67+G62+G53</f>
        <v>2786.17</v>
      </c>
    </row>
    <row r="79" spans="1:7">
      <c r="A79" s="345"/>
      <c r="B79" s="346"/>
      <c r="C79" s="346"/>
      <c r="D79" s="346"/>
      <c r="E79" s="346"/>
      <c r="F79" s="346"/>
      <c r="G79" s="346"/>
    </row>
    <row r="80" spans="1:7">
      <c r="A80" s="406"/>
      <c r="B80" s="406"/>
      <c r="C80" s="406"/>
      <c r="D80" s="406"/>
      <c r="E80" s="406"/>
      <c r="F80" s="406"/>
      <c r="G80" s="406"/>
    </row>
    <row r="81" spans="1:257">
      <c r="A81" s="347" t="s">
        <v>209</v>
      </c>
      <c r="B81" s="443" t="s">
        <v>234</v>
      </c>
      <c r="C81" s="443"/>
      <c r="D81" s="443"/>
      <c r="E81" s="406"/>
      <c r="F81" s="406"/>
      <c r="G81" s="406"/>
    </row>
    <row r="82" spans="1:257">
      <c r="A82" s="347" t="s">
        <v>211</v>
      </c>
      <c r="B82" s="443">
        <v>1</v>
      </c>
      <c r="C82" s="443"/>
      <c r="D82" s="443"/>
      <c r="E82" s="348"/>
      <c r="F82" s="346"/>
      <c r="G82" s="346"/>
    </row>
    <row r="83" spans="1:257" ht="15.6" customHeight="1">
      <c r="A83" s="444" t="s">
        <v>6</v>
      </c>
      <c r="B83" s="442" t="s">
        <v>7</v>
      </c>
      <c r="C83" s="442" t="s">
        <v>8</v>
      </c>
      <c r="D83" s="442" t="s">
        <v>10</v>
      </c>
      <c r="E83" s="442"/>
      <c r="F83" s="442"/>
      <c r="G83" s="442" t="s">
        <v>11</v>
      </c>
    </row>
    <row r="84" spans="1:257">
      <c r="A84" s="444"/>
      <c r="B84" s="442"/>
      <c r="C84" s="442"/>
      <c r="D84" s="350" t="s">
        <v>12</v>
      </c>
      <c r="E84" s="350" t="s">
        <v>13</v>
      </c>
      <c r="F84" s="350" t="s">
        <v>14</v>
      </c>
      <c r="G84" s="442"/>
    </row>
    <row r="85" spans="1:257">
      <c r="A85" s="351">
        <v>1</v>
      </c>
      <c r="B85" s="351">
        <v>2</v>
      </c>
      <c r="C85" s="351">
        <v>3</v>
      </c>
      <c r="D85" s="351">
        <v>4</v>
      </c>
      <c r="E85" s="351">
        <v>5</v>
      </c>
      <c r="F85" s="351">
        <v>6</v>
      </c>
      <c r="G85" s="351">
        <v>7</v>
      </c>
    </row>
    <row r="86" spans="1:257">
      <c r="A86" s="440" t="s">
        <v>212</v>
      </c>
      <c r="B86" s="440"/>
      <c r="C86" s="440"/>
      <c r="D86" s="440"/>
      <c r="E86" s="440"/>
      <c r="F86" s="440"/>
      <c r="G86" s="440"/>
    </row>
    <row r="87" spans="1:257">
      <c r="A87" s="248">
        <v>15</v>
      </c>
      <c r="B87" s="249" t="s">
        <v>36</v>
      </c>
      <c r="C87" s="248">
        <v>15</v>
      </c>
      <c r="D87" s="252">
        <v>3.9</v>
      </c>
      <c r="E87" s="250">
        <v>3.92</v>
      </c>
      <c r="F87" s="251"/>
      <c r="G87" s="252">
        <v>51.6</v>
      </c>
    </row>
    <row r="88" spans="1:257" s="352" customFormat="1">
      <c r="A88" s="248">
        <v>16</v>
      </c>
      <c r="B88" s="249" t="s">
        <v>75</v>
      </c>
      <c r="C88" s="248">
        <v>15</v>
      </c>
      <c r="D88" s="250">
        <v>1.94</v>
      </c>
      <c r="E88" s="250">
        <v>3.27</v>
      </c>
      <c r="F88" s="250">
        <v>0.28999999999999998</v>
      </c>
      <c r="G88" s="252">
        <v>38.4</v>
      </c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4"/>
      <c r="BS88" s="344"/>
      <c r="BT88" s="344"/>
      <c r="BU88" s="344"/>
      <c r="BV88" s="344"/>
      <c r="BW88" s="344"/>
      <c r="BX88" s="344"/>
      <c r="BY88" s="344"/>
      <c r="BZ88" s="344"/>
      <c r="CA88" s="344"/>
      <c r="CB88" s="344"/>
      <c r="CC88" s="344"/>
      <c r="CD88" s="344"/>
      <c r="CE88" s="344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U88" s="344"/>
      <c r="CV88" s="344"/>
      <c r="CW88" s="344"/>
      <c r="CX88" s="344"/>
      <c r="CY88" s="344"/>
      <c r="CZ88" s="344"/>
      <c r="DA88" s="344"/>
      <c r="DB88" s="344"/>
      <c r="DC88" s="344"/>
      <c r="DD88" s="344"/>
      <c r="DE88" s="344"/>
      <c r="DF88" s="344"/>
      <c r="DG88" s="344"/>
      <c r="DH88" s="344"/>
      <c r="DI88" s="344"/>
      <c r="DJ88" s="344"/>
      <c r="DK88" s="344"/>
      <c r="DL88" s="344"/>
      <c r="DM88" s="344"/>
      <c r="DN88" s="344"/>
      <c r="DO88" s="344"/>
      <c r="DP88" s="344"/>
      <c r="DQ88" s="344"/>
      <c r="DR88" s="344"/>
      <c r="DS88" s="344"/>
      <c r="DT88" s="344"/>
      <c r="DU88" s="344"/>
      <c r="DV88" s="344"/>
      <c r="DW88" s="344"/>
      <c r="DX88" s="344"/>
      <c r="DY88" s="344"/>
      <c r="DZ88" s="344"/>
      <c r="EA88" s="344"/>
      <c r="EB88" s="344"/>
      <c r="EC88" s="344"/>
      <c r="ED88" s="344"/>
      <c r="EE88" s="344"/>
      <c r="EF88" s="344"/>
      <c r="EG88" s="344"/>
      <c r="EH88" s="344"/>
      <c r="EI88" s="344"/>
      <c r="EJ88" s="344"/>
      <c r="EK88" s="344"/>
      <c r="EL88" s="344"/>
      <c r="EM88" s="344"/>
      <c r="EN88" s="344"/>
      <c r="EO88" s="344"/>
      <c r="EP88" s="344"/>
      <c r="EQ88" s="344"/>
      <c r="ER88" s="344"/>
      <c r="ES88" s="344"/>
      <c r="ET88" s="344"/>
      <c r="EU88" s="344"/>
      <c r="EV88" s="344"/>
      <c r="EW88" s="344"/>
      <c r="EX88" s="344"/>
      <c r="EY88" s="344"/>
      <c r="EZ88" s="344"/>
      <c r="FA88" s="344"/>
      <c r="FB88" s="344"/>
      <c r="FC88" s="344"/>
      <c r="FD88" s="344"/>
      <c r="FE88" s="344"/>
      <c r="FF88" s="344"/>
      <c r="FG88" s="344"/>
      <c r="FH88" s="344"/>
      <c r="FI88" s="344"/>
      <c r="FJ88" s="344"/>
      <c r="FK88" s="344"/>
      <c r="FL88" s="344"/>
      <c r="FM88" s="344"/>
      <c r="FN88" s="344"/>
      <c r="FO88" s="344"/>
      <c r="FP88" s="344"/>
      <c r="FQ88" s="344"/>
      <c r="FR88" s="344"/>
      <c r="FS88" s="344"/>
      <c r="FT88" s="344"/>
      <c r="FU88" s="344"/>
      <c r="FV88" s="344"/>
      <c r="FW88" s="344"/>
      <c r="FX88" s="344"/>
      <c r="FY88" s="344"/>
      <c r="FZ88" s="344"/>
      <c r="GA88" s="344"/>
      <c r="GB88" s="344"/>
      <c r="GC88" s="344"/>
      <c r="GD88" s="344"/>
      <c r="GE88" s="344"/>
      <c r="GF88" s="344"/>
      <c r="GG88" s="344"/>
      <c r="GH88" s="344"/>
      <c r="GI88" s="344"/>
      <c r="GJ88" s="344"/>
      <c r="GK88" s="344"/>
      <c r="GL88" s="344"/>
      <c r="GM88" s="344"/>
      <c r="GN88" s="344"/>
      <c r="GO88" s="344"/>
      <c r="GP88" s="344"/>
      <c r="GQ88" s="344"/>
      <c r="GR88" s="344"/>
      <c r="GS88" s="344"/>
      <c r="GT88" s="344"/>
      <c r="GU88" s="344"/>
      <c r="GV88" s="344"/>
      <c r="GW88" s="344"/>
      <c r="GX88" s="344"/>
      <c r="GY88" s="344"/>
      <c r="GZ88" s="344"/>
      <c r="HA88" s="344"/>
      <c r="HB88" s="344"/>
      <c r="HC88" s="344"/>
      <c r="HD88" s="344"/>
      <c r="HE88" s="344"/>
      <c r="HF88" s="344"/>
      <c r="HG88" s="344"/>
      <c r="HH88" s="344"/>
      <c r="HI88" s="344"/>
      <c r="HJ88" s="344"/>
      <c r="HK88" s="344"/>
      <c r="HL88" s="344"/>
      <c r="HM88" s="344"/>
      <c r="HN88" s="344"/>
      <c r="HO88" s="344"/>
      <c r="HP88" s="344"/>
      <c r="HQ88" s="344"/>
      <c r="HR88" s="344"/>
      <c r="HS88" s="344"/>
      <c r="HT88" s="344"/>
      <c r="HU88" s="344"/>
      <c r="HV88" s="344"/>
      <c r="HW88" s="344"/>
      <c r="HX88" s="344"/>
      <c r="HY88" s="344"/>
      <c r="HZ88" s="344"/>
      <c r="IA88" s="344"/>
      <c r="IB88" s="344"/>
      <c r="IC88" s="344"/>
      <c r="ID88" s="344"/>
      <c r="IE88" s="344"/>
      <c r="IF88" s="344"/>
      <c r="IG88" s="344"/>
      <c r="IH88" s="344"/>
      <c r="II88" s="344"/>
      <c r="IJ88" s="344"/>
      <c r="IK88" s="344"/>
      <c r="IL88" s="344"/>
      <c r="IM88" s="344"/>
      <c r="IN88" s="344"/>
      <c r="IO88" s="344"/>
      <c r="IP88" s="344"/>
      <c r="IQ88" s="344"/>
      <c r="IR88" s="344"/>
      <c r="IS88" s="344"/>
      <c r="IT88" s="344"/>
      <c r="IU88" s="344"/>
      <c r="IV88" s="344"/>
      <c r="IW88" s="344"/>
    </row>
    <row r="89" spans="1:257" ht="31.2">
      <c r="A89" s="248">
        <v>173.03</v>
      </c>
      <c r="B89" s="249" t="s">
        <v>95</v>
      </c>
      <c r="C89" s="248">
        <v>250</v>
      </c>
      <c r="D89" s="252">
        <v>8.6999999999999993</v>
      </c>
      <c r="E89" s="250">
        <v>8.7799999999999994</v>
      </c>
      <c r="F89" s="250">
        <v>43.35</v>
      </c>
      <c r="G89" s="250">
        <v>290.07</v>
      </c>
    </row>
    <row r="90" spans="1:257">
      <c r="A90" s="248">
        <v>382</v>
      </c>
      <c r="B90" s="249" t="s">
        <v>40</v>
      </c>
      <c r="C90" s="248">
        <v>200</v>
      </c>
      <c r="D90" s="250">
        <v>3.99</v>
      </c>
      <c r="E90" s="250">
        <v>3.17</v>
      </c>
      <c r="F90" s="250">
        <v>16.34</v>
      </c>
      <c r="G90" s="250">
        <v>111.18</v>
      </c>
    </row>
    <row r="91" spans="1:257">
      <c r="A91" s="248"/>
      <c r="B91" s="249" t="s">
        <v>22</v>
      </c>
      <c r="C91" s="248">
        <v>60</v>
      </c>
      <c r="D91" s="250">
        <v>4.74</v>
      </c>
      <c r="E91" s="252">
        <v>0.6</v>
      </c>
      <c r="F91" s="250">
        <v>28.98</v>
      </c>
      <c r="G91" s="248">
        <v>141</v>
      </c>
    </row>
    <row r="92" spans="1:257">
      <c r="A92" s="440" t="s">
        <v>25</v>
      </c>
      <c r="B92" s="440"/>
      <c r="C92" s="351">
        <v>540</v>
      </c>
      <c r="D92" s="250">
        <v>24.85</v>
      </c>
      <c r="E92" s="250">
        <v>19.940000000000001</v>
      </c>
      <c r="F92" s="250">
        <v>98.62</v>
      </c>
      <c r="G92" s="250">
        <v>679.25</v>
      </c>
    </row>
    <row r="93" spans="1:257">
      <c r="A93" s="440" t="s">
        <v>214</v>
      </c>
      <c r="B93" s="440"/>
      <c r="C93" s="440"/>
      <c r="D93" s="440"/>
      <c r="E93" s="440"/>
      <c r="F93" s="440"/>
      <c r="G93" s="440"/>
    </row>
    <row r="94" spans="1:257">
      <c r="A94" s="248">
        <v>45</v>
      </c>
      <c r="B94" s="249" t="s">
        <v>130</v>
      </c>
      <c r="C94" s="248">
        <v>100</v>
      </c>
      <c r="D94" s="250">
        <v>1.54</v>
      </c>
      <c r="E94" s="250">
        <v>7.16</v>
      </c>
      <c r="F94" s="250">
        <v>4.3099999999999996</v>
      </c>
      <c r="G94" s="250">
        <v>88.13</v>
      </c>
    </row>
    <row r="95" spans="1:257">
      <c r="A95" s="248">
        <v>103.01</v>
      </c>
      <c r="B95" s="249" t="s">
        <v>132</v>
      </c>
      <c r="C95" s="248">
        <v>250</v>
      </c>
      <c r="D95" s="250">
        <v>2.71</v>
      </c>
      <c r="E95" s="250">
        <v>6.39</v>
      </c>
      <c r="F95" s="250">
        <v>18.690000000000001</v>
      </c>
      <c r="G95" s="250">
        <v>143.46</v>
      </c>
    </row>
    <row r="96" spans="1:257" s="352" customFormat="1">
      <c r="A96" s="359">
        <v>265</v>
      </c>
      <c r="B96" s="360" t="s">
        <v>321</v>
      </c>
      <c r="C96" s="361">
        <v>250</v>
      </c>
      <c r="D96" s="362">
        <v>19.59</v>
      </c>
      <c r="E96" s="362">
        <v>20.100000000000001</v>
      </c>
      <c r="F96" s="362">
        <v>46.42</v>
      </c>
      <c r="G96" s="363">
        <f>(D96+F96)*4+E96*9</f>
        <v>444.94000000000005</v>
      </c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/>
      <c r="BW96" s="344"/>
      <c r="BX96" s="344"/>
      <c r="BY96" s="344"/>
      <c r="BZ96" s="344"/>
      <c r="CA96" s="344"/>
      <c r="CB96" s="344"/>
      <c r="CC96" s="344"/>
      <c r="CD96" s="344"/>
      <c r="CE96" s="344"/>
      <c r="CF96" s="344"/>
      <c r="CG96" s="344"/>
      <c r="CH96" s="344"/>
      <c r="CI96" s="344"/>
      <c r="CJ96" s="344"/>
      <c r="CK96" s="344"/>
      <c r="CL96" s="344"/>
      <c r="CM96" s="344"/>
      <c r="CN96" s="344"/>
      <c r="CO96" s="344"/>
      <c r="CP96" s="344"/>
      <c r="CQ96" s="344"/>
      <c r="CR96" s="344"/>
      <c r="CS96" s="344"/>
      <c r="CT96" s="344"/>
      <c r="CU96" s="344"/>
      <c r="CV96" s="344"/>
      <c r="CW96" s="344"/>
      <c r="CX96" s="344"/>
      <c r="CY96" s="344"/>
      <c r="CZ96" s="344"/>
      <c r="DA96" s="344"/>
      <c r="DB96" s="344"/>
      <c r="DC96" s="344"/>
      <c r="DD96" s="344"/>
      <c r="DE96" s="344"/>
      <c r="DF96" s="344"/>
      <c r="DG96" s="344"/>
      <c r="DH96" s="344"/>
      <c r="DI96" s="344"/>
      <c r="DJ96" s="344"/>
      <c r="DK96" s="344"/>
      <c r="DL96" s="344"/>
      <c r="DM96" s="344"/>
      <c r="DN96" s="344"/>
      <c r="DO96" s="344"/>
      <c r="DP96" s="344"/>
      <c r="DQ96" s="344"/>
      <c r="DR96" s="344"/>
      <c r="DS96" s="344"/>
      <c r="DT96" s="344"/>
      <c r="DU96" s="344"/>
      <c r="DV96" s="344"/>
      <c r="DW96" s="344"/>
      <c r="DX96" s="344"/>
      <c r="DY96" s="344"/>
      <c r="DZ96" s="344"/>
      <c r="EA96" s="344"/>
      <c r="EB96" s="344"/>
      <c r="EC96" s="344"/>
      <c r="ED96" s="344"/>
      <c r="EE96" s="344"/>
      <c r="EF96" s="344"/>
      <c r="EG96" s="344"/>
      <c r="EH96" s="344"/>
      <c r="EI96" s="344"/>
      <c r="EJ96" s="344"/>
      <c r="EK96" s="344"/>
      <c r="EL96" s="344"/>
      <c r="EM96" s="344"/>
      <c r="EN96" s="344"/>
      <c r="EO96" s="344"/>
      <c r="EP96" s="344"/>
      <c r="EQ96" s="344"/>
      <c r="ER96" s="344"/>
      <c r="ES96" s="344"/>
      <c r="ET96" s="344"/>
      <c r="EU96" s="344"/>
      <c r="EV96" s="344"/>
      <c r="EW96" s="344"/>
      <c r="EX96" s="344"/>
      <c r="EY96" s="344"/>
      <c r="EZ96" s="344"/>
      <c r="FA96" s="344"/>
      <c r="FB96" s="344"/>
      <c r="FC96" s="344"/>
      <c r="FD96" s="344"/>
      <c r="FE96" s="344"/>
      <c r="FF96" s="344"/>
      <c r="FG96" s="344"/>
      <c r="FH96" s="344"/>
      <c r="FI96" s="344"/>
      <c r="FJ96" s="344"/>
      <c r="FK96" s="344"/>
      <c r="FL96" s="344"/>
      <c r="FM96" s="344"/>
      <c r="FN96" s="344"/>
      <c r="FO96" s="344"/>
      <c r="FP96" s="344"/>
      <c r="FQ96" s="344"/>
      <c r="FR96" s="344"/>
      <c r="FS96" s="344"/>
      <c r="FT96" s="344"/>
      <c r="FU96" s="344"/>
      <c r="FV96" s="344"/>
      <c r="FW96" s="344"/>
      <c r="FX96" s="344"/>
      <c r="FY96" s="344"/>
      <c r="FZ96" s="344"/>
      <c r="GA96" s="344"/>
      <c r="GB96" s="344"/>
      <c r="GC96" s="344"/>
      <c r="GD96" s="344"/>
      <c r="GE96" s="344"/>
      <c r="GF96" s="344"/>
      <c r="GG96" s="344"/>
      <c r="GH96" s="344"/>
      <c r="GI96" s="344"/>
      <c r="GJ96" s="344"/>
      <c r="GK96" s="344"/>
      <c r="GL96" s="344"/>
      <c r="GM96" s="344"/>
      <c r="GN96" s="344"/>
      <c r="GO96" s="344"/>
      <c r="GP96" s="344"/>
      <c r="GQ96" s="344"/>
      <c r="GR96" s="344"/>
      <c r="GS96" s="344"/>
      <c r="GT96" s="344"/>
      <c r="GU96" s="344"/>
      <c r="GV96" s="344"/>
      <c r="GW96" s="344"/>
      <c r="GX96" s="344"/>
      <c r="GY96" s="344"/>
      <c r="GZ96" s="344"/>
      <c r="HA96" s="344"/>
      <c r="HB96" s="344"/>
      <c r="HC96" s="344"/>
      <c r="HD96" s="344"/>
      <c r="HE96" s="344"/>
      <c r="HF96" s="344"/>
      <c r="HG96" s="344"/>
      <c r="HH96" s="344"/>
      <c r="HI96" s="344"/>
      <c r="HJ96" s="344"/>
      <c r="HK96" s="344"/>
      <c r="HL96" s="344"/>
      <c r="HM96" s="344"/>
      <c r="HN96" s="344"/>
      <c r="HO96" s="344"/>
      <c r="HP96" s="344"/>
      <c r="HQ96" s="344"/>
      <c r="HR96" s="344"/>
      <c r="HS96" s="344"/>
      <c r="HT96" s="344"/>
      <c r="HU96" s="344"/>
      <c r="HV96" s="344"/>
      <c r="HW96" s="344"/>
      <c r="HX96" s="344"/>
      <c r="HY96" s="344"/>
      <c r="HZ96" s="344"/>
      <c r="IA96" s="344"/>
      <c r="IB96" s="344"/>
      <c r="IC96" s="344"/>
      <c r="ID96" s="344"/>
      <c r="IE96" s="344"/>
      <c r="IF96" s="344"/>
      <c r="IG96" s="344"/>
      <c r="IH96" s="344"/>
      <c r="II96" s="344"/>
      <c r="IJ96" s="344"/>
      <c r="IK96" s="344"/>
      <c r="IL96" s="344"/>
      <c r="IM96" s="344"/>
      <c r="IN96" s="344"/>
      <c r="IO96" s="344"/>
      <c r="IP96" s="344"/>
      <c r="IQ96" s="344"/>
      <c r="IR96" s="344"/>
      <c r="IS96" s="344"/>
      <c r="IT96" s="344"/>
      <c r="IU96" s="344"/>
      <c r="IV96" s="344"/>
      <c r="IW96" s="344"/>
    </row>
    <row r="97" spans="1:7">
      <c r="A97" s="248">
        <v>342.01</v>
      </c>
      <c r="B97" s="249" t="s">
        <v>126</v>
      </c>
      <c r="C97" s="248">
        <v>200</v>
      </c>
      <c r="D97" s="250">
        <v>0.16</v>
      </c>
      <c r="E97" s="250">
        <v>0.16</v>
      </c>
      <c r="F97" s="252">
        <v>14.9</v>
      </c>
      <c r="G97" s="250">
        <v>62.69</v>
      </c>
    </row>
    <row r="98" spans="1:7">
      <c r="A98" s="248"/>
      <c r="B98" s="249" t="s">
        <v>22</v>
      </c>
      <c r="C98" s="248">
        <v>80</v>
      </c>
      <c r="D98" s="250">
        <v>6.32</v>
      </c>
      <c r="E98" s="252">
        <v>0.8</v>
      </c>
      <c r="F98" s="250">
        <v>38.64</v>
      </c>
      <c r="G98" s="248">
        <v>188</v>
      </c>
    </row>
    <row r="99" spans="1:7">
      <c r="A99" s="248"/>
      <c r="B99" s="249" t="s">
        <v>127</v>
      </c>
      <c r="C99" s="248">
        <v>80</v>
      </c>
      <c r="D99" s="250">
        <v>5.28</v>
      </c>
      <c r="E99" s="250">
        <v>0.96</v>
      </c>
      <c r="F99" s="250">
        <v>31.72</v>
      </c>
      <c r="G99" s="252">
        <v>158.4</v>
      </c>
    </row>
    <row r="100" spans="1:7">
      <c r="A100" s="440" t="s">
        <v>128</v>
      </c>
      <c r="B100" s="440"/>
      <c r="C100" s="351">
        <v>960</v>
      </c>
      <c r="D100" s="250">
        <f>SUM(D94:D99)</f>
        <v>35.6</v>
      </c>
      <c r="E100" s="250">
        <f>SUM(E94:E99)</f>
        <v>35.57</v>
      </c>
      <c r="F100" s="250">
        <f>SUM(F94:F99)</f>
        <v>154.68</v>
      </c>
      <c r="G100" s="250">
        <f>SUM(G94:G99)</f>
        <v>1085.6200000000001</v>
      </c>
    </row>
    <row r="101" spans="1:7">
      <c r="A101" s="440" t="s">
        <v>215</v>
      </c>
      <c r="B101" s="440"/>
      <c r="C101" s="440"/>
      <c r="D101" s="440"/>
      <c r="E101" s="440"/>
      <c r="F101" s="440"/>
      <c r="G101" s="440"/>
    </row>
    <row r="102" spans="1:7">
      <c r="A102" s="248">
        <v>486</v>
      </c>
      <c r="B102" s="249" t="s">
        <v>96</v>
      </c>
      <c r="C102" s="248">
        <v>100</v>
      </c>
      <c r="D102" s="250">
        <v>7.63</v>
      </c>
      <c r="E102" s="250">
        <v>8.16</v>
      </c>
      <c r="F102" s="250">
        <v>31.26</v>
      </c>
      <c r="G102" s="250">
        <v>232.42</v>
      </c>
    </row>
    <row r="103" spans="1:7">
      <c r="A103" s="248">
        <v>377</v>
      </c>
      <c r="B103" s="249" t="s">
        <v>21</v>
      </c>
      <c r="C103" s="248">
        <v>200</v>
      </c>
      <c r="D103" s="250">
        <v>0.06</v>
      </c>
      <c r="E103" s="250">
        <v>0.01</v>
      </c>
      <c r="F103" s="250">
        <v>11.19</v>
      </c>
      <c r="G103" s="250">
        <v>46.28</v>
      </c>
    </row>
    <row r="104" spans="1:7">
      <c r="A104" s="248">
        <v>338.01</v>
      </c>
      <c r="B104" s="249" t="s">
        <v>217</v>
      </c>
      <c r="C104" s="248">
        <v>150</v>
      </c>
      <c r="D104" s="252">
        <v>0.6</v>
      </c>
      <c r="E104" s="250">
        <v>0.45</v>
      </c>
      <c r="F104" s="250">
        <v>15.45</v>
      </c>
      <c r="G104" s="252">
        <v>70.5</v>
      </c>
    </row>
    <row r="105" spans="1:7">
      <c r="A105" s="440" t="s">
        <v>218</v>
      </c>
      <c r="B105" s="440"/>
      <c r="C105" s="351">
        <v>450</v>
      </c>
      <c r="D105" s="250">
        <v>8.2899999999999991</v>
      </c>
      <c r="E105" s="250">
        <v>8.6199999999999992</v>
      </c>
      <c r="F105" s="250">
        <v>57.9</v>
      </c>
      <c r="G105" s="252">
        <v>349.2</v>
      </c>
    </row>
    <row r="106" spans="1:7">
      <c r="A106" s="440" t="s">
        <v>219</v>
      </c>
      <c r="B106" s="440"/>
      <c r="C106" s="440"/>
      <c r="D106" s="440"/>
      <c r="E106" s="440"/>
      <c r="F106" s="440"/>
      <c r="G106" s="440"/>
    </row>
    <row r="107" spans="1:7" ht="15" customHeight="1">
      <c r="A107" s="248">
        <v>62</v>
      </c>
      <c r="B107" s="249" t="s">
        <v>297</v>
      </c>
      <c r="C107" s="248">
        <v>100</v>
      </c>
      <c r="D107" s="252">
        <v>1.3</v>
      </c>
      <c r="E107" s="252">
        <v>5.0999999999999996</v>
      </c>
      <c r="F107" s="252">
        <v>6.9</v>
      </c>
      <c r="G107" s="250">
        <v>79.95</v>
      </c>
    </row>
    <row r="108" spans="1:7" ht="15" customHeight="1">
      <c r="A108" s="248">
        <v>211.01</v>
      </c>
      <c r="B108" s="249" t="s">
        <v>235</v>
      </c>
      <c r="C108" s="248">
        <v>250</v>
      </c>
      <c r="D108" s="250">
        <v>23.01</v>
      </c>
      <c r="E108" s="250">
        <v>20.350000000000001</v>
      </c>
      <c r="F108" s="250">
        <v>4.78</v>
      </c>
      <c r="G108" s="250">
        <v>295.83</v>
      </c>
    </row>
    <row r="109" spans="1:7" ht="15" customHeight="1">
      <c r="A109" s="248">
        <v>377</v>
      </c>
      <c r="B109" s="249" t="s">
        <v>21</v>
      </c>
      <c r="C109" s="248">
        <v>200</v>
      </c>
      <c r="D109" s="250">
        <v>0.06</v>
      </c>
      <c r="E109" s="250">
        <v>0.01</v>
      </c>
      <c r="F109" s="250">
        <v>11.19</v>
      </c>
      <c r="G109" s="250">
        <v>46.28</v>
      </c>
    </row>
    <row r="110" spans="1:7" ht="15" customHeight="1">
      <c r="A110" s="248"/>
      <c r="B110" s="249" t="s">
        <v>22</v>
      </c>
      <c r="C110" s="248">
        <v>100</v>
      </c>
      <c r="D110" s="250">
        <v>7.9</v>
      </c>
      <c r="E110" s="252">
        <v>1</v>
      </c>
      <c r="F110" s="250">
        <v>48.3</v>
      </c>
      <c r="G110" s="248">
        <v>235</v>
      </c>
    </row>
    <row r="111" spans="1:7">
      <c r="A111" s="440" t="s">
        <v>223</v>
      </c>
      <c r="B111" s="440"/>
      <c r="C111" s="351">
        <v>650</v>
      </c>
      <c r="D111" s="250">
        <f>SUM(D107:D110)</f>
        <v>32.270000000000003</v>
      </c>
      <c r="E111" s="250">
        <f>SUM(E107:E110)</f>
        <v>26.460000000000004</v>
      </c>
      <c r="F111" s="250">
        <f>SUM(F107:F110)</f>
        <v>71.169999999999987</v>
      </c>
      <c r="G111" s="250">
        <f>SUM(G107:G110)</f>
        <v>657.06</v>
      </c>
    </row>
    <row r="112" spans="1:7">
      <c r="A112" s="440" t="s">
        <v>224</v>
      </c>
      <c r="B112" s="440"/>
      <c r="C112" s="440"/>
      <c r="D112" s="440"/>
      <c r="E112" s="440"/>
      <c r="F112" s="440"/>
      <c r="G112" s="440"/>
    </row>
    <row r="113" spans="1:7" ht="15" customHeight="1">
      <c r="A113" s="248">
        <v>376.02</v>
      </c>
      <c r="B113" s="249" t="s">
        <v>236</v>
      </c>
      <c r="C113" s="248">
        <v>200</v>
      </c>
      <c r="D113" s="252">
        <v>5.8</v>
      </c>
      <c r="E113" s="248">
        <v>5</v>
      </c>
      <c r="F113" s="252">
        <v>9.6</v>
      </c>
      <c r="G113" s="248">
        <v>108</v>
      </c>
    </row>
    <row r="114" spans="1:7">
      <c r="A114" s="440" t="s">
        <v>226</v>
      </c>
      <c r="B114" s="440"/>
      <c r="C114" s="351">
        <v>200</v>
      </c>
      <c r="D114" s="250">
        <v>5.8</v>
      </c>
      <c r="E114" s="250">
        <v>5</v>
      </c>
      <c r="F114" s="250">
        <v>9.6</v>
      </c>
      <c r="G114" s="248">
        <v>108</v>
      </c>
    </row>
    <row r="115" spans="1:7">
      <c r="A115" s="440" t="s">
        <v>227</v>
      </c>
      <c r="B115" s="440"/>
      <c r="C115" s="357">
        <f>C114+C111+C105+C100+C92</f>
        <v>2800</v>
      </c>
      <c r="D115" s="358">
        <f>D114+D111+D105+D100+D92</f>
        <v>106.81</v>
      </c>
      <c r="E115" s="358">
        <f>E114+E111+E105+E100+E92</f>
        <v>95.59</v>
      </c>
      <c r="F115" s="358">
        <f>F114+F111+F105+F100+F92</f>
        <v>391.97</v>
      </c>
      <c r="G115" s="358">
        <f>G114+G111+G105+G100+G92</f>
        <v>2879.13</v>
      </c>
    </row>
    <row r="116" spans="1:7">
      <c r="A116" s="345"/>
      <c r="B116" s="346"/>
      <c r="C116" s="346"/>
      <c r="D116" s="346"/>
      <c r="E116" s="346"/>
      <c r="F116" s="346"/>
      <c r="G116" s="346"/>
    </row>
    <row r="117" spans="1:7">
      <c r="A117" s="406"/>
      <c r="B117" s="406"/>
      <c r="C117" s="406"/>
      <c r="D117" s="406"/>
      <c r="E117" s="406"/>
      <c r="F117" s="406"/>
      <c r="G117" s="406"/>
    </row>
    <row r="118" spans="1:7">
      <c r="A118" s="347" t="s">
        <v>209</v>
      </c>
      <c r="B118" s="443" t="s">
        <v>237</v>
      </c>
      <c r="C118" s="443"/>
      <c r="D118" s="443"/>
      <c r="E118" s="406"/>
      <c r="F118" s="406"/>
      <c r="G118" s="406"/>
    </row>
    <row r="119" spans="1:7">
      <c r="A119" s="347" t="s">
        <v>211</v>
      </c>
      <c r="B119" s="443">
        <v>1</v>
      </c>
      <c r="C119" s="443"/>
      <c r="D119" s="443"/>
      <c r="E119" s="348"/>
      <c r="F119" s="346"/>
      <c r="G119" s="346"/>
    </row>
    <row r="120" spans="1:7" ht="15.6" customHeight="1">
      <c r="A120" s="444" t="s">
        <v>6</v>
      </c>
      <c r="B120" s="442" t="s">
        <v>7</v>
      </c>
      <c r="C120" s="442" t="s">
        <v>8</v>
      </c>
      <c r="D120" s="442" t="s">
        <v>10</v>
      </c>
      <c r="E120" s="442"/>
      <c r="F120" s="442"/>
      <c r="G120" s="442" t="s">
        <v>11</v>
      </c>
    </row>
    <row r="121" spans="1:7">
      <c r="A121" s="444"/>
      <c r="B121" s="442"/>
      <c r="C121" s="442"/>
      <c r="D121" s="350" t="s">
        <v>12</v>
      </c>
      <c r="E121" s="350" t="s">
        <v>13</v>
      </c>
      <c r="F121" s="350" t="s">
        <v>14</v>
      </c>
      <c r="G121" s="442"/>
    </row>
    <row r="122" spans="1:7">
      <c r="A122" s="351">
        <v>1</v>
      </c>
      <c r="B122" s="351">
        <v>2</v>
      </c>
      <c r="C122" s="351">
        <v>3</v>
      </c>
      <c r="D122" s="351">
        <v>4</v>
      </c>
      <c r="E122" s="351">
        <v>5</v>
      </c>
      <c r="F122" s="351">
        <v>6</v>
      </c>
      <c r="G122" s="351">
        <v>7</v>
      </c>
    </row>
    <row r="123" spans="1:7">
      <c r="A123" s="440" t="s">
        <v>212</v>
      </c>
      <c r="B123" s="440"/>
      <c r="C123" s="440"/>
      <c r="D123" s="440"/>
      <c r="E123" s="440"/>
      <c r="F123" s="440"/>
      <c r="G123" s="440"/>
    </row>
    <row r="124" spans="1:7">
      <c r="A124" s="248">
        <v>15</v>
      </c>
      <c r="B124" s="249" t="s">
        <v>36</v>
      </c>
      <c r="C124" s="248">
        <v>15</v>
      </c>
      <c r="D124" s="252">
        <v>3.9</v>
      </c>
      <c r="E124" s="250">
        <v>3.92</v>
      </c>
      <c r="F124" s="251"/>
      <c r="G124" s="252">
        <v>51.6</v>
      </c>
    </row>
    <row r="125" spans="1:7">
      <c r="A125" s="248">
        <v>209</v>
      </c>
      <c r="B125" s="249" t="s">
        <v>249</v>
      </c>
      <c r="C125" s="248">
        <v>40</v>
      </c>
      <c r="D125" s="250">
        <v>5.08</v>
      </c>
      <c r="E125" s="252">
        <v>4.5999999999999996</v>
      </c>
      <c r="F125" s="250">
        <v>0.28000000000000003</v>
      </c>
      <c r="G125" s="252">
        <v>62.8</v>
      </c>
    </row>
    <row r="126" spans="1:7">
      <c r="A126" s="248">
        <v>173.05</v>
      </c>
      <c r="B126" s="249" t="s">
        <v>82</v>
      </c>
      <c r="C126" s="248">
        <v>250</v>
      </c>
      <c r="D126" s="250">
        <v>6.08</v>
      </c>
      <c r="E126" s="250">
        <v>7.79</v>
      </c>
      <c r="F126" s="250">
        <v>44.82</v>
      </c>
      <c r="G126" s="250">
        <v>274.38</v>
      </c>
    </row>
    <row r="127" spans="1:7">
      <c r="A127" s="248">
        <v>377</v>
      </c>
      <c r="B127" s="249" t="s">
        <v>21</v>
      </c>
      <c r="C127" s="248">
        <v>200</v>
      </c>
      <c r="D127" s="250">
        <v>0.06</v>
      </c>
      <c r="E127" s="250">
        <v>0.01</v>
      </c>
      <c r="F127" s="250">
        <v>11.19</v>
      </c>
      <c r="G127" s="250">
        <v>46.28</v>
      </c>
    </row>
    <row r="128" spans="1:7">
      <c r="A128" s="248"/>
      <c r="B128" s="249" t="s">
        <v>22</v>
      </c>
      <c r="C128" s="248">
        <v>60</v>
      </c>
      <c r="D128" s="250">
        <v>4.74</v>
      </c>
      <c r="E128" s="252">
        <v>0.6</v>
      </c>
      <c r="F128" s="250">
        <v>28.98</v>
      </c>
      <c r="G128" s="248">
        <v>141</v>
      </c>
    </row>
    <row r="129" spans="1:7">
      <c r="A129" s="440" t="s">
        <v>25</v>
      </c>
      <c r="B129" s="440"/>
      <c r="C129" s="351">
        <f>SUM(C124:C128)</f>
        <v>565</v>
      </c>
      <c r="D129" s="250">
        <v>21.8</v>
      </c>
      <c r="E129" s="250">
        <v>20.190000000000001</v>
      </c>
      <c r="F129" s="250">
        <v>85.56</v>
      </c>
      <c r="G129" s="250">
        <v>614.5</v>
      </c>
    </row>
    <row r="130" spans="1:7">
      <c r="A130" s="440" t="s">
        <v>214</v>
      </c>
      <c r="B130" s="440"/>
      <c r="C130" s="440"/>
      <c r="D130" s="440"/>
      <c r="E130" s="440"/>
      <c r="F130" s="440"/>
      <c r="G130" s="440"/>
    </row>
    <row r="131" spans="1:7">
      <c r="A131" s="248">
        <v>39.01</v>
      </c>
      <c r="B131" s="249" t="s">
        <v>120</v>
      </c>
      <c r="C131" s="248">
        <v>100</v>
      </c>
      <c r="D131" s="252">
        <v>1.7</v>
      </c>
      <c r="E131" s="250">
        <v>5.53</v>
      </c>
      <c r="F131" s="250">
        <v>9.94</v>
      </c>
      <c r="G131" s="250">
        <v>96.04</v>
      </c>
    </row>
    <row r="132" spans="1:7">
      <c r="A132" s="248">
        <v>95.01</v>
      </c>
      <c r="B132" s="249" t="s">
        <v>295</v>
      </c>
      <c r="C132" s="248">
        <v>255</v>
      </c>
      <c r="D132" s="250">
        <v>1.93</v>
      </c>
      <c r="E132" s="250">
        <v>7.07</v>
      </c>
      <c r="F132" s="252">
        <v>13.5</v>
      </c>
      <c r="G132" s="250">
        <v>126.13</v>
      </c>
    </row>
    <row r="133" spans="1:7">
      <c r="A133" s="248">
        <v>279</v>
      </c>
      <c r="B133" s="249" t="s">
        <v>299</v>
      </c>
      <c r="C133" s="248">
        <v>100</v>
      </c>
      <c r="D133" s="252">
        <v>16.8</v>
      </c>
      <c r="E133" s="250">
        <v>11.35</v>
      </c>
      <c r="F133" s="250">
        <v>6.87</v>
      </c>
      <c r="G133" s="250">
        <v>196.79</v>
      </c>
    </row>
    <row r="134" spans="1:7">
      <c r="A134" s="248">
        <v>139.02000000000001</v>
      </c>
      <c r="B134" s="249" t="s">
        <v>270</v>
      </c>
      <c r="C134" s="248">
        <v>200</v>
      </c>
      <c r="D134" s="250">
        <v>4.8499999999999996</v>
      </c>
      <c r="E134" s="250">
        <v>7.17</v>
      </c>
      <c r="F134" s="250">
        <v>18.670000000000002</v>
      </c>
      <c r="G134" s="252">
        <v>159.6</v>
      </c>
    </row>
    <row r="135" spans="1:7">
      <c r="A135" s="248">
        <v>349</v>
      </c>
      <c r="B135" s="249" t="s">
        <v>136</v>
      </c>
      <c r="C135" s="248">
        <v>200</v>
      </c>
      <c r="D135" s="250">
        <v>0.59</v>
      </c>
      <c r="E135" s="250">
        <v>0.05</v>
      </c>
      <c r="F135" s="250">
        <v>18.579999999999998</v>
      </c>
      <c r="G135" s="250">
        <v>77.94</v>
      </c>
    </row>
    <row r="136" spans="1:7">
      <c r="A136" s="248"/>
      <c r="B136" s="249" t="s">
        <v>22</v>
      </c>
      <c r="C136" s="248">
        <v>80</v>
      </c>
      <c r="D136" s="250">
        <v>6.32</v>
      </c>
      <c r="E136" s="252">
        <v>0.8</v>
      </c>
      <c r="F136" s="250">
        <v>38.64</v>
      </c>
      <c r="G136" s="248">
        <v>188</v>
      </c>
    </row>
    <row r="137" spans="1:7">
      <c r="A137" s="248"/>
      <c r="B137" s="249" t="s">
        <v>127</v>
      </c>
      <c r="C137" s="248">
        <v>80</v>
      </c>
      <c r="D137" s="250">
        <v>5.28</v>
      </c>
      <c r="E137" s="250">
        <v>0.96</v>
      </c>
      <c r="F137" s="250">
        <v>31.72</v>
      </c>
      <c r="G137" s="252">
        <v>158.4</v>
      </c>
    </row>
    <row r="138" spans="1:7">
      <c r="A138" s="440" t="s">
        <v>128</v>
      </c>
      <c r="B138" s="440"/>
      <c r="C138" s="351">
        <f>SUM(C131:C137)</f>
        <v>1015</v>
      </c>
      <c r="D138" s="356">
        <f>SUM(D131:D137)</f>
        <v>37.47</v>
      </c>
      <c r="E138" s="356">
        <f>SUM(E131:E137)</f>
        <v>32.930000000000007</v>
      </c>
      <c r="F138" s="356">
        <f>SUM(F131:F137)</f>
        <v>137.92000000000002</v>
      </c>
      <c r="G138" s="356">
        <f>SUM(G131:G137)</f>
        <v>1002.9</v>
      </c>
    </row>
    <row r="139" spans="1:7">
      <c r="A139" s="440" t="s">
        <v>215</v>
      </c>
      <c r="B139" s="440"/>
      <c r="C139" s="440"/>
      <c r="D139" s="440"/>
      <c r="E139" s="440"/>
      <c r="F139" s="440"/>
      <c r="G139" s="440"/>
    </row>
    <row r="140" spans="1:7">
      <c r="A140" s="248">
        <v>421</v>
      </c>
      <c r="B140" s="249" t="s">
        <v>238</v>
      </c>
      <c r="C140" s="248">
        <v>75</v>
      </c>
      <c r="D140" s="250">
        <v>7.64</v>
      </c>
      <c r="E140" s="250">
        <v>9.69</v>
      </c>
      <c r="F140" s="250">
        <v>32.28</v>
      </c>
      <c r="G140" s="250">
        <v>247.41</v>
      </c>
    </row>
    <row r="141" spans="1:7">
      <c r="A141" s="248">
        <v>382</v>
      </c>
      <c r="B141" s="249" t="s">
        <v>40</v>
      </c>
      <c r="C141" s="248">
        <v>200</v>
      </c>
      <c r="D141" s="250">
        <v>3.99</v>
      </c>
      <c r="E141" s="250">
        <v>3.17</v>
      </c>
      <c r="F141" s="250">
        <v>16.34</v>
      </c>
      <c r="G141" s="250">
        <v>111.18</v>
      </c>
    </row>
    <row r="142" spans="1:7">
      <c r="A142" s="248">
        <v>338.02</v>
      </c>
      <c r="B142" s="249" t="s">
        <v>230</v>
      </c>
      <c r="C142" s="248">
        <v>150</v>
      </c>
      <c r="D142" s="252">
        <v>0.6</v>
      </c>
      <c r="E142" s="252">
        <v>0.6</v>
      </c>
      <c r="F142" s="252">
        <v>14.7</v>
      </c>
      <c r="G142" s="252">
        <v>70.5</v>
      </c>
    </row>
    <row r="143" spans="1:7">
      <c r="A143" s="440" t="s">
        <v>218</v>
      </c>
      <c r="B143" s="440"/>
      <c r="C143" s="351">
        <v>425</v>
      </c>
      <c r="D143" s="250">
        <v>12.23</v>
      </c>
      <c r="E143" s="250">
        <v>13.46</v>
      </c>
      <c r="F143" s="250">
        <v>63.32</v>
      </c>
      <c r="G143" s="250">
        <v>429.09</v>
      </c>
    </row>
    <row r="144" spans="1:7">
      <c r="A144" s="440" t="s">
        <v>219</v>
      </c>
      <c r="B144" s="440"/>
      <c r="C144" s="440"/>
      <c r="D144" s="440"/>
      <c r="E144" s="440"/>
      <c r="F144" s="440"/>
      <c r="G144" s="440"/>
    </row>
    <row r="145" spans="1:257" ht="15" customHeight="1">
      <c r="A145" s="248">
        <v>67.010000000000005</v>
      </c>
      <c r="B145" s="249" t="s">
        <v>170</v>
      </c>
      <c r="C145" s="248">
        <v>100</v>
      </c>
      <c r="D145" s="250">
        <v>1.75</v>
      </c>
      <c r="E145" s="250">
        <v>7.21</v>
      </c>
      <c r="F145" s="250">
        <v>9.36</v>
      </c>
      <c r="G145" s="250">
        <v>110.05</v>
      </c>
    </row>
    <row r="146" spans="1:257" s="352" customFormat="1" ht="15" customHeight="1">
      <c r="A146" s="248">
        <v>290.01</v>
      </c>
      <c r="B146" s="249" t="s">
        <v>252</v>
      </c>
      <c r="C146" s="248">
        <v>100</v>
      </c>
      <c r="D146" s="250">
        <v>17.579999999999998</v>
      </c>
      <c r="E146" s="250">
        <v>12.65</v>
      </c>
      <c r="F146" s="250">
        <v>3.58</v>
      </c>
      <c r="G146" s="250">
        <v>195.05</v>
      </c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44"/>
      <c r="BE146" s="344"/>
      <c r="BF146" s="344"/>
      <c r="BG146" s="344"/>
      <c r="BH146" s="344"/>
      <c r="BI146" s="344"/>
      <c r="BJ146" s="344"/>
      <c r="BK146" s="344"/>
      <c r="BL146" s="344"/>
      <c r="BM146" s="344"/>
      <c r="BN146" s="344"/>
      <c r="BO146" s="344"/>
      <c r="BP146" s="344"/>
      <c r="BQ146" s="344"/>
      <c r="BR146" s="344"/>
      <c r="BS146" s="344"/>
      <c r="BT146" s="344"/>
      <c r="BU146" s="344"/>
      <c r="BV146" s="344"/>
      <c r="BW146" s="344"/>
      <c r="BX146" s="344"/>
      <c r="BY146" s="344"/>
      <c r="BZ146" s="344"/>
      <c r="CA146" s="344"/>
      <c r="CB146" s="344"/>
      <c r="CC146" s="344"/>
      <c r="CD146" s="344"/>
      <c r="CE146" s="344"/>
      <c r="CF146" s="344"/>
      <c r="CG146" s="344"/>
      <c r="CH146" s="344"/>
      <c r="CI146" s="344"/>
      <c r="CJ146" s="344"/>
      <c r="CK146" s="344"/>
      <c r="CL146" s="344"/>
      <c r="CM146" s="344"/>
      <c r="CN146" s="344"/>
      <c r="CO146" s="344"/>
      <c r="CP146" s="344"/>
      <c r="CQ146" s="344"/>
      <c r="CR146" s="344"/>
      <c r="CS146" s="344"/>
      <c r="CT146" s="344"/>
      <c r="CU146" s="344"/>
      <c r="CV146" s="344"/>
      <c r="CW146" s="344"/>
      <c r="CX146" s="344"/>
      <c r="CY146" s="344"/>
      <c r="CZ146" s="344"/>
      <c r="DA146" s="344"/>
      <c r="DB146" s="344"/>
      <c r="DC146" s="344"/>
      <c r="DD146" s="344"/>
      <c r="DE146" s="344"/>
      <c r="DF146" s="344"/>
      <c r="DG146" s="344"/>
      <c r="DH146" s="344"/>
      <c r="DI146" s="344"/>
      <c r="DJ146" s="344"/>
      <c r="DK146" s="344"/>
      <c r="DL146" s="344"/>
      <c r="DM146" s="344"/>
      <c r="DN146" s="344"/>
      <c r="DO146" s="344"/>
      <c r="DP146" s="344"/>
      <c r="DQ146" s="344"/>
      <c r="DR146" s="344"/>
      <c r="DS146" s="344"/>
      <c r="DT146" s="344"/>
      <c r="DU146" s="344"/>
      <c r="DV146" s="344"/>
      <c r="DW146" s="344"/>
      <c r="DX146" s="344"/>
      <c r="DY146" s="344"/>
      <c r="DZ146" s="344"/>
      <c r="EA146" s="344"/>
      <c r="EB146" s="344"/>
      <c r="EC146" s="344"/>
      <c r="ED146" s="344"/>
      <c r="EE146" s="344"/>
      <c r="EF146" s="344"/>
      <c r="EG146" s="344"/>
      <c r="EH146" s="344"/>
      <c r="EI146" s="344"/>
      <c r="EJ146" s="344"/>
      <c r="EK146" s="344"/>
      <c r="EL146" s="344"/>
      <c r="EM146" s="344"/>
      <c r="EN146" s="344"/>
      <c r="EO146" s="344"/>
      <c r="EP146" s="344"/>
      <c r="EQ146" s="344"/>
      <c r="ER146" s="344"/>
      <c r="ES146" s="344"/>
      <c r="ET146" s="344"/>
      <c r="EU146" s="344"/>
      <c r="EV146" s="344"/>
      <c r="EW146" s="344"/>
      <c r="EX146" s="344"/>
      <c r="EY146" s="344"/>
      <c r="EZ146" s="344"/>
      <c r="FA146" s="344"/>
      <c r="FB146" s="344"/>
      <c r="FC146" s="344"/>
      <c r="FD146" s="344"/>
      <c r="FE146" s="344"/>
      <c r="FF146" s="344"/>
      <c r="FG146" s="344"/>
      <c r="FH146" s="344"/>
      <c r="FI146" s="344"/>
      <c r="FJ146" s="344"/>
      <c r="FK146" s="344"/>
      <c r="FL146" s="344"/>
      <c r="FM146" s="344"/>
      <c r="FN146" s="344"/>
      <c r="FO146" s="344"/>
      <c r="FP146" s="344"/>
      <c r="FQ146" s="344"/>
      <c r="FR146" s="344"/>
      <c r="FS146" s="344"/>
      <c r="FT146" s="344"/>
      <c r="FU146" s="344"/>
      <c r="FV146" s="344"/>
      <c r="FW146" s="344"/>
      <c r="FX146" s="344"/>
      <c r="FY146" s="344"/>
      <c r="FZ146" s="344"/>
      <c r="GA146" s="344"/>
      <c r="GB146" s="344"/>
      <c r="GC146" s="344"/>
      <c r="GD146" s="344"/>
      <c r="GE146" s="344"/>
      <c r="GF146" s="344"/>
      <c r="GG146" s="344"/>
      <c r="GH146" s="344"/>
      <c r="GI146" s="344"/>
      <c r="GJ146" s="344"/>
      <c r="GK146" s="344"/>
      <c r="GL146" s="344"/>
      <c r="GM146" s="344"/>
      <c r="GN146" s="344"/>
      <c r="GO146" s="344"/>
      <c r="GP146" s="344"/>
      <c r="GQ146" s="344"/>
      <c r="GR146" s="344"/>
      <c r="GS146" s="344"/>
      <c r="GT146" s="344"/>
      <c r="GU146" s="344"/>
      <c r="GV146" s="344"/>
      <c r="GW146" s="344"/>
      <c r="GX146" s="344"/>
      <c r="GY146" s="344"/>
      <c r="GZ146" s="344"/>
      <c r="HA146" s="344"/>
      <c r="HB146" s="344"/>
      <c r="HC146" s="344"/>
      <c r="HD146" s="344"/>
      <c r="HE146" s="344"/>
      <c r="HF146" s="344"/>
      <c r="HG146" s="344"/>
      <c r="HH146" s="344"/>
      <c r="HI146" s="344"/>
      <c r="HJ146" s="344"/>
      <c r="HK146" s="344"/>
      <c r="HL146" s="344"/>
      <c r="HM146" s="344"/>
      <c r="HN146" s="344"/>
      <c r="HO146" s="344"/>
      <c r="HP146" s="344"/>
      <c r="HQ146" s="344"/>
      <c r="HR146" s="344"/>
      <c r="HS146" s="344"/>
      <c r="HT146" s="344"/>
      <c r="HU146" s="344"/>
      <c r="HV146" s="344"/>
      <c r="HW146" s="344"/>
      <c r="HX146" s="344"/>
      <c r="HY146" s="344"/>
      <c r="HZ146" s="344"/>
      <c r="IA146" s="344"/>
      <c r="IB146" s="344"/>
      <c r="IC146" s="344"/>
      <c r="ID146" s="344"/>
      <c r="IE146" s="344"/>
      <c r="IF146" s="344"/>
      <c r="IG146" s="344"/>
      <c r="IH146" s="344"/>
      <c r="II146" s="344"/>
      <c r="IJ146" s="344"/>
      <c r="IK146" s="344"/>
      <c r="IL146" s="344"/>
      <c r="IM146" s="344"/>
      <c r="IN146" s="344"/>
      <c r="IO146" s="344"/>
      <c r="IP146" s="344"/>
      <c r="IQ146" s="344"/>
      <c r="IR146" s="344"/>
      <c r="IS146" s="344"/>
      <c r="IT146" s="344"/>
      <c r="IU146" s="344"/>
      <c r="IV146" s="344"/>
      <c r="IW146" s="344"/>
    </row>
    <row r="147" spans="1:257" s="355" customFormat="1" ht="21.45" customHeight="1">
      <c r="A147" s="253">
        <v>171.01</v>
      </c>
      <c r="B147" s="254" t="s">
        <v>46</v>
      </c>
      <c r="C147" s="253">
        <v>180</v>
      </c>
      <c r="D147" s="255">
        <v>7.6</v>
      </c>
      <c r="E147" s="353">
        <v>5.61</v>
      </c>
      <c r="F147" s="353">
        <v>34.33</v>
      </c>
      <c r="G147" s="353">
        <v>217.85</v>
      </c>
      <c r="H147" s="354"/>
      <c r="I147" s="354"/>
      <c r="J147" s="354"/>
      <c r="K147" s="354"/>
      <c r="L147" s="354"/>
      <c r="M147" s="354"/>
      <c r="N147" s="354"/>
      <c r="O147" s="354"/>
      <c r="P147" s="354"/>
      <c r="Q147" s="354"/>
      <c r="R147" s="354"/>
      <c r="S147" s="354"/>
      <c r="T147" s="354"/>
      <c r="U147" s="354"/>
      <c r="V147" s="354"/>
      <c r="W147" s="354"/>
      <c r="X147" s="354"/>
      <c r="Y147" s="354"/>
      <c r="Z147" s="354"/>
      <c r="AA147" s="354"/>
      <c r="AB147" s="354"/>
      <c r="AC147" s="354"/>
      <c r="AD147" s="354"/>
      <c r="AE147" s="354"/>
      <c r="AF147" s="354"/>
      <c r="AG147" s="354"/>
      <c r="AH147" s="354"/>
      <c r="AI147" s="354"/>
      <c r="AJ147" s="354"/>
      <c r="AK147" s="354"/>
      <c r="AL147" s="354"/>
      <c r="AM147" s="354"/>
      <c r="AN147" s="354"/>
      <c r="AO147" s="354"/>
      <c r="AP147" s="354"/>
      <c r="AQ147" s="354"/>
      <c r="AR147" s="354"/>
      <c r="AS147" s="354"/>
      <c r="AT147" s="354"/>
      <c r="AU147" s="354"/>
      <c r="AV147" s="354"/>
      <c r="AW147" s="354"/>
      <c r="AX147" s="354"/>
      <c r="AY147" s="354"/>
      <c r="AZ147" s="354"/>
      <c r="BA147" s="354"/>
      <c r="BB147" s="354"/>
      <c r="BC147" s="354"/>
      <c r="BD147" s="354"/>
      <c r="BE147" s="354"/>
      <c r="BF147" s="354"/>
      <c r="BG147" s="354"/>
      <c r="BH147" s="354"/>
      <c r="BI147" s="354"/>
      <c r="BJ147" s="354"/>
      <c r="BK147" s="354"/>
      <c r="BL147" s="354"/>
      <c r="BM147" s="354"/>
      <c r="BN147" s="354"/>
      <c r="BO147" s="354"/>
      <c r="BP147" s="354"/>
      <c r="BQ147" s="354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/>
      <c r="CL147" s="354"/>
      <c r="CM147" s="354"/>
      <c r="CN147" s="354"/>
      <c r="CO147" s="354"/>
      <c r="CP147" s="354"/>
      <c r="CQ147" s="354"/>
      <c r="CR147" s="354"/>
      <c r="CS147" s="354"/>
      <c r="CT147" s="354"/>
      <c r="CU147" s="354"/>
      <c r="CV147" s="354"/>
      <c r="CW147" s="354"/>
      <c r="CX147" s="354"/>
      <c r="CY147" s="354"/>
      <c r="CZ147" s="354"/>
      <c r="DA147" s="354"/>
      <c r="DB147" s="354"/>
      <c r="DC147" s="354"/>
      <c r="DD147" s="354"/>
      <c r="DE147" s="354"/>
      <c r="DF147" s="354"/>
      <c r="DG147" s="354"/>
      <c r="DH147" s="354"/>
      <c r="DI147" s="354"/>
      <c r="DJ147" s="354"/>
      <c r="DK147" s="354"/>
      <c r="DL147" s="354"/>
      <c r="DM147" s="354"/>
      <c r="DN147" s="354"/>
      <c r="DO147" s="354"/>
      <c r="DP147" s="354"/>
      <c r="DQ147" s="354"/>
      <c r="DR147" s="354"/>
      <c r="DS147" s="354"/>
      <c r="DT147" s="354"/>
      <c r="DU147" s="354"/>
      <c r="DV147" s="354"/>
      <c r="DW147" s="354"/>
      <c r="DX147" s="354"/>
      <c r="DY147" s="354"/>
      <c r="DZ147" s="354"/>
      <c r="EA147" s="354"/>
      <c r="EB147" s="354"/>
      <c r="EC147" s="354"/>
      <c r="ED147" s="354"/>
      <c r="EE147" s="354"/>
      <c r="EF147" s="354"/>
      <c r="EG147" s="354"/>
      <c r="EH147" s="354"/>
      <c r="EI147" s="354"/>
      <c r="EJ147" s="354"/>
      <c r="EK147" s="354"/>
      <c r="EL147" s="354"/>
      <c r="EM147" s="354"/>
      <c r="EN147" s="354"/>
      <c r="EO147" s="354"/>
      <c r="EP147" s="354"/>
      <c r="EQ147" s="354"/>
      <c r="ER147" s="354"/>
      <c r="ES147" s="354"/>
      <c r="ET147" s="354"/>
      <c r="EU147" s="354"/>
      <c r="EV147" s="354"/>
      <c r="EW147" s="354"/>
      <c r="EX147" s="354"/>
      <c r="EY147" s="354"/>
      <c r="EZ147" s="354"/>
      <c r="FA147" s="354"/>
      <c r="FB147" s="354"/>
      <c r="FC147" s="354"/>
      <c r="FD147" s="354"/>
      <c r="FE147" s="354"/>
      <c r="FF147" s="354"/>
      <c r="FG147" s="354"/>
      <c r="FH147" s="354"/>
      <c r="FI147" s="354"/>
      <c r="FJ147" s="354"/>
      <c r="FK147" s="354"/>
      <c r="FL147" s="354"/>
      <c r="FM147" s="354"/>
      <c r="FN147" s="354"/>
      <c r="FO147" s="354"/>
      <c r="FP147" s="354"/>
      <c r="FQ147" s="354"/>
      <c r="FR147" s="354"/>
      <c r="FS147" s="354"/>
      <c r="FT147" s="354"/>
      <c r="FU147" s="354"/>
      <c r="FV147" s="354"/>
      <c r="FW147" s="354"/>
      <c r="FX147" s="354"/>
      <c r="FY147" s="354"/>
      <c r="FZ147" s="354"/>
      <c r="GA147" s="354"/>
      <c r="GB147" s="354"/>
      <c r="GC147" s="354"/>
      <c r="GD147" s="354"/>
      <c r="GE147" s="354"/>
      <c r="GF147" s="354"/>
      <c r="GG147" s="354"/>
      <c r="GH147" s="354"/>
      <c r="GI147" s="354"/>
      <c r="GJ147" s="354"/>
      <c r="GK147" s="354"/>
      <c r="GL147" s="354"/>
      <c r="GM147" s="354"/>
      <c r="GN147" s="354"/>
      <c r="GO147" s="354"/>
      <c r="GP147" s="354"/>
      <c r="GQ147" s="354"/>
      <c r="GR147" s="354"/>
      <c r="GS147" s="354"/>
      <c r="GT147" s="354"/>
      <c r="GU147" s="354"/>
      <c r="GV147" s="354"/>
      <c r="GW147" s="354"/>
      <c r="GX147" s="354"/>
      <c r="GY147" s="354"/>
      <c r="GZ147" s="354"/>
      <c r="HA147" s="354"/>
      <c r="HB147" s="354"/>
      <c r="HC147" s="354"/>
      <c r="HD147" s="354"/>
      <c r="HE147" s="354"/>
      <c r="HF147" s="354"/>
      <c r="HG147" s="354"/>
      <c r="HH147" s="354"/>
      <c r="HI147" s="354"/>
      <c r="HJ147" s="354"/>
      <c r="HK147" s="354"/>
      <c r="HL147" s="354"/>
      <c r="HM147" s="354"/>
      <c r="HN147" s="354"/>
      <c r="HO147" s="354"/>
      <c r="HP147" s="354"/>
      <c r="HQ147" s="354"/>
      <c r="HR147" s="354"/>
      <c r="HS147" s="354"/>
      <c r="HT147" s="354"/>
      <c r="HU147" s="354"/>
      <c r="HV147" s="354"/>
      <c r="HW147" s="354"/>
      <c r="HX147" s="354"/>
      <c r="HY147" s="354"/>
      <c r="HZ147" s="354"/>
      <c r="IA147" s="354"/>
      <c r="IB147" s="354"/>
      <c r="IC147" s="354"/>
      <c r="ID147" s="354"/>
      <c r="IE147" s="354"/>
      <c r="IF147" s="354"/>
      <c r="IG147" s="354"/>
      <c r="IH147" s="354"/>
      <c r="II147" s="354"/>
      <c r="IJ147" s="354"/>
      <c r="IK147" s="354"/>
      <c r="IL147" s="354"/>
      <c r="IM147" s="354"/>
      <c r="IN147" s="354"/>
      <c r="IO147" s="354"/>
      <c r="IP147" s="354"/>
      <c r="IQ147" s="354"/>
      <c r="IR147" s="354"/>
      <c r="IS147" s="354"/>
      <c r="IT147" s="354"/>
      <c r="IU147" s="354"/>
      <c r="IV147" s="354"/>
      <c r="IW147" s="354"/>
    </row>
    <row r="148" spans="1:257" ht="15" customHeight="1">
      <c r="A148" s="248">
        <v>376</v>
      </c>
      <c r="B148" s="249" t="s">
        <v>32</v>
      </c>
      <c r="C148" s="248">
        <v>200</v>
      </c>
      <c r="D148" s="251"/>
      <c r="E148" s="251"/>
      <c r="F148" s="250">
        <v>11.09</v>
      </c>
      <c r="G148" s="250">
        <v>44.34</v>
      </c>
    </row>
    <row r="149" spans="1:257" ht="15" customHeight="1">
      <c r="A149" s="248"/>
      <c r="B149" s="249" t="s">
        <v>22</v>
      </c>
      <c r="C149" s="248">
        <v>100</v>
      </c>
      <c r="D149" s="250">
        <v>7.9</v>
      </c>
      <c r="E149" s="252">
        <v>1</v>
      </c>
      <c r="F149" s="250">
        <v>48.3</v>
      </c>
      <c r="G149" s="248">
        <v>235</v>
      </c>
    </row>
    <row r="150" spans="1:257">
      <c r="A150" s="440" t="s">
        <v>223</v>
      </c>
      <c r="B150" s="440"/>
      <c r="C150" s="351">
        <v>680</v>
      </c>
      <c r="D150" s="250">
        <f>SUM(D145:D149)</f>
        <v>34.83</v>
      </c>
      <c r="E150" s="250">
        <f>SUM(E145:E149)</f>
        <v>26.47</v>
      </c>
      <c r="F150" s="250">
        <f>SUM(F145:F149)</f>
        <v>106.66</v>
      </c>
      <c r="G150" s="250">
        <f>SUM(G145:G149)</f>
        <v>802.29000000000008</v>
      </c>
    </row>
    <row r="151" spans="1:257">
      <c r="A151" s="440" t="s">
        <v>224</v>
      </c>
      <c r="B151" s="440"/>
      <c r="C151" s="440"/>
      <c r="D151" s="440"/>
      <c r="E151" s="440"/>
      <c r="F151" s="440"/>
      <c r="G151" s="440"/>
    </row>
    <row r="152" spans="1:257">
      <c r="A152" s="248">
        <v>376.03</v>
      </c>
      <c r="B152" s="249" t="s">
        <v>233</v>
      </c>
      <c r="C152" s="248">
        <v>200</v>
      </c>
      <c r="D152" s="252">
        <v>5.8</v>
      </c>
      <c r="E152" s="248">
        <v>5</v>
      </c>
      <c r="F152" s="248">
        <v>8</v>
      </c>
      <c r="G152" s="248">
        <v>106</v>
      </c>
    </row>
    <row r="153" spans="1:257">
      <c r="A153" s="440" t="s">
        <v>226</v>
      </c>
      <c r="B153" s="440"/>
      <c r="C153" s="351">
        <v>200</v>
      </c>
      <c r="D153" s="250">
        <v>5.8</v>
      </c>
      <c r="E153" s="250">
        <v>5</v>
      </c>
      <c r="F153" s="250">
        <v>8</v>
      </c>
      <c r="G153" s="248">
        <v>106</v>
      </c>
    </row>
    <row r="154" spans="1:257">
      <c r="A154" s="440" t="s">
        <v>227</v>
      </c>
      <c r="B154" s="440"/>
      <c r="C154" s="357">
        <f>C153+C150+C143+C138+C129</f>
        <v>2885</v>
      </c>
      <c r="D154" s="358">
        <f>D153+D150+D143+D138+D129</f>
        <v>112.13</v>
      </c>
      <c r="E154" s="358">
        <f>E153+E150+E143+E138+E129</f>
        <v>98.050000000000011</v>
      </c>
      <c r="F154" s="358">
        <f>F153+F150+F143+F138+F129</f>
        <v>401.46</v>
      </c>
      <c r="G154" s="358">
        <f>G153+G150+G143+G138+G129</f>
        <v>2954.78</v>
      </c>
    </row>
    <row r="155" spans="1:257">
      <c r="A155" s="345"/>
      <c r="B155" s="346"/>
      <c r="C155" s="346"/>
      <c r="D155" s="346"/>
      <c r="E155" s="346"/>
      <c r="F155" s="346"/>
      <c r="G155" s="346"/>
    </row>
    <row r="156" spans="1:257">
      <c r="A156" s="406"/>
      <c r="B156" s="406"/>
      <c r="C156" s="406"/>
      <c r="D156" s="406"/>
      <c r="E156" s="406"/>
      <c r="F156" s="406"/>
      <c r="G156" s="406"/>
    </row>
    <row r="157" spans="1:257">
      <c r="A157" s="347" t="s">
        <v>209</v>
      </c>
      <c r="B157" s="443" t="s">
        <v>241</v>
      </c>
      <c r="C157" s="443"/>
      <c r="D157" s="443"/>
      <c r="E157" s="406"/>
      <c r="F157" s="406"/>
      <c r="G157" s="406"/>
    </row>
    <row r="158" spans="1:257">
      <c r="A158" s="347" t="s">
        <v>211</v>
      </c>
      <c r="B158" s="443">
        <v>1</v>
      </c>
      <c r="C158" s="443"/>
      <c r="D158" s="443"/>
      <c r="E158" s="348"/>
      <c r="F158" s="346"/>
      <c r="G158" s="346"/>
    </row>
    <row r="159" spans="1:257" ht="15.6" customHeight="1">
      <c r="A159" s="444" t="s">
        <v>6</v>
      </c>
      <c r="B159" s="442" t="s">
        <v>7</v>
      </c>
      <c r="C159" s="442" t="s">
        <v>8</v>
      </c>
      <c r="D159" s="442" t="s">
        <v>10</v>
      </c>
      <c r="E159" s="442"/>
      <c r="F159" s="442"/>
      <c r="G159" s="442" t="s">
        <v>11</v>
      </c>
    </row>
    <row r="160" spans="1:257">
      <c r="A160" s="444"/>
      <c r="B160" s="442"/>
      <c r="C160" s="442"/>
      <c r="D160" s="350" t="s">
        <v>12</v>
      </c>
      <c r="E160" s="350" t="s">
        <v>13</v>
      </c>
      <c r="F160" s="350" t="s">
        <v>14</v>
      </c>
      <c r="G160" s="442"/>
    </row>
    <row r="161" spans="1:7">
      <c r="A161" s="351">
        <v>1</v>
      </c>
      <c r="B161" s="351">
        <v>2</v>
      </c>
      <c r="C161" s="351">
        <v>3</v>
      </c>
      <c r="D161" s="351">
        <v>4</v>
      </c>
      <c r="E161" s="351">
        <v>5</v>
      </c>
      <c r="F161" s="351">
        <v>6</v>
      </c>
      <c r="G161" s="351">
        <v>7</v>
      </c>
    </row>
    <row r="162" spans="1:7">
      <c r="A162" s="440" t="s">
        <v>212</v>
      </c>
      <c r="B162" s="440"/>
      <c r="C162" s="440"/>
      <c r="D162" s="440"/>
      <c r="E162" s="440"/>
      <c r="F162" s="440"/>
      <c r="G162" s="440"/>
    </row>
    <row r="163" spans="1:7">
      <c r="A163" s="248">
        <v>488.01</v>
      </c>
      <c r="B163" s="249" t="s">
        <v>50</v>
      </c>
      <c r="C163" s="248">
        <v>200</v>
      </c>
      <c r="D163" s="250">
        <v>24.72</v>
      </c>
      <c r="E163" s="250">
        <v>27.17</v>
      </c>
      <c r="F163" s="252">
        <v>4.4000000000000004</v>
      </c>
      <c r="G163" s="250">
        <v>363.13</v>
      </c>
    </row>
    <row r="164" spans="1:7">
      <c r="A164" s="248">
        <v>379</v>
      </c>
      <c r="B164" s="249" t="s">
        <v>54</v>
      </c>
      <c r="C164" s="248">
        <v>200</v>
      </c>
      <c r="D164" s="250">
        <v>3.23</v>
      </c>
      <c r="E164" s="250">
        <v>2.5099999999999998</v>
      </c>
      <c r="F164" s="250">
        <v>20.67</v>
      </c>
      <c r="G164" s="250">
        <v>118.89</v>
      </c>
    </row>
    <row r="165" spans="1:7">
      <c r="A165" s="248"/>
      <c r="B165" s="249" t="s">
        <v>22</v>
      </c>
      <c r="C165" s="248">
        <v>60</v>
      </c>
      <c r="D165" s="250">
        <v>4.74</v>
      </c>
      <c r="E165" s="252">
        <v>0.6</v>
      </c>
      <c r="F165" s="250">
        <v>28.98</v>
      </c>
      <c r="G165" s="248">
        <v>141</v>
      </c>
    </row>
    <row r="166" spans="1:7">
      <c r="A166" s="248">
        <v>338.02</v>
      </c>
      <c r="B166" s="249" t="s">
        <v>230</v>
      </c>
      <c r="C166" s="248">
        <v>150</v>
      </c>
      <c r="D166" s="252">
        <v>0.6</v>
      </c>
      <c r="E166" s="252">
        <v>0.6</v>
      </c>
      <c r="F166" s="252">
        <v>14.7</v>
      </c>
      <c r="G166" s="252">
        <v>70.5</v>
      </c>
    </row>
    <row r="167" spans="1:7">
      <c r="A167" s="440" t="s">
        <v>25</v>
      </c>
      <c r="B167" s="440"/>
      <c r="C167" s="351">
        <f>SUM(C163:C166)</f>
        <v>610</v>
      </c>
      <c r="D167" s="356">
        <f>SUM(D163:D166)</f>
        <v>33.29</v>
      </c>
      <c r="E167" s="356">
        <f>SUM(E163:E166)</f>
        <v>30.880000000000003</v>
      </c>
      <c r="F167" s="356">
        <f>SUM(F163:F166)</f>
        <v>68.75</v>
      </c>
      <c r="G167" s="356">
        <f>SUM(G163:G166)</f>
        <v>693.52</v>
      </c>
    </row>
    <row r="168" spans="1:7">
      <c r="A168" s="440" t="s">
        <v>214</v>
      </c>
      <c r="B168" s="440"/>
      <c r="C168" s="440"/>
      <c r="D168" s="440"/>
      <c r="E168" s="440"/>
      <c r="F168" s="440"/>
      <c r="G168" s="440"/>
    </row>
    <row r="169" spans="1:7">
      <c r="A169" s="248">
        <v>20</v>
      </c>
      <c r="B169" s="249" t="s">
        <v>303</v>
      </c>
      <c r="C169" s="248">
        <v>100</v>
      </c>
      <c r="D169" s="250">
        <v>0.77</v>
      </c>
      <c r="E169" s="252">
        <v>5.0999999999999996</v>
      </c>
      <c r="F169" s="250">
        <v>2.75</v>
      </c>
      <c r="G169" s="252">
        <v>59.9</v>
      </c>
    </row>
    <row r="170" spans="1:7">
      <c r="A170" s="248">
        <v>98.01</v>
      </c>
      <c r="B170" s="249" t="s">
        <v>322</v>
      </c>
      <c r="C170" s="248">
        <v>255</v>
      </c>
      <c r="D170" s="250">
        <v>2.16</v>
      </c>
      <c r="E170" s="250">
        <v>6.16</v>
      </c>
      <c r="F170" s="250">
        <v>14.55</v>
      </c>
      <c r="G170" s="250">
        <v>123.02</v>
      </c>
    </row>
    <row r="171" spans="1:7">
      <c r="A171" s="253">
        <v>232</v>
      </c>
      <c r="B171" s="249" t="s">
        <v>301</v>
      </c>
      <c r="C171" s="248">
        <v>105</v>
      </c>
      <c r="D171" s="250">
        <v>22.52</v>
      </c>
      <c r="E171" s="250">
        <v>7.12</v>
      </c>
      <c r="F171" s="250">
        <v>4.16</v>
      </c>
      <c r="G171" s="250">
        <v>171.32</v>
      </c>
    </row>
    <row r="172" spans="1:7">
      <c r="A172" s="253">
        <v>128</v>
      </c>
      <c r="B172" s="249" t="s">
        <v>268</v>
      </c>
      <c r="C172" s="248">
        <v>180</v>
      </c>
      <c r="D172" s="250">
        <v>3.96</v>
      </c>
      <c r="E172" s="250">
        <v>7.12</v>
      </c>
      <c r="F172" s="250">
        <v>26.55</v>
      </c>
      <c r="G172" s="250">
        <v>186.58</v>
      </c>
    </row>
    <row r="173" spans="1:7">
      <c r="A173" s="248">
        <v>342</v>
      </c>
      <c r="B173" s="249" t="s">
        <v>143</v>
      </c>
      <c r="C173" s="248">
        <v>200</v>
      </c>
      <c r="D173" s="250">
        <v>0.16</v>
      </c>
      <c r="E173" s="250">
        <v>0.04</v>
      </c>
      <c r="F173" s="250">
        <v>15.42</v>
      </c>
      <c r="G173" s="252">
        <v>63.6</v>
      </c>
    </row>
    <row r="174" spans="1:7">
      <c r="A174" s="248"/>
      <c r="B174" s="249" t="s">
        <v>22</v>
      </c>
      <c r="C174" s="248">
        <v>80</v>
      </c>
      <c r="D174" s="250">
        <v>6.32</v>
      </c>
      <c r="E174" s="252">
        <v>0.8</v>
      </c>
      <c r="F174" s="250">
        <v>38.64</v>
      </c>
      <c r="G174" s="248">
        <v>188</v>
      </c>
    </row>
    <row r="175" spans="1:7">
      <c r="A175" s="248"/>
      <c r="B175" s="249" t="s">
        <v>127</v>
      </c>
      <c r="C175" s="248">
        <v>80</v>
      </c>
      <c r="D175" s="250">
        <v>5.28</v>
      </c>
      <c r="E175" s="250">
        <v>0.96</v>
      </c>
      <c r="F175" s="250">
        <v>31.72</v>
      </c>
      <c r="G175" s="252">
        <v>158.4</v>
      </c>
    </row>
    <row r="176" spans="1:7">
      <c r="A176" s="440" t="s">
        <v>128</v>
      </c>
      <c r="B176" s="440"/>
      <c r="C176" s="351">
        <v>1000</v>
      </c>
      <c r="D176" s="250">
        <f>SUM(D169:D175)</f>
        <v>41.17</v>
      </c>
      <c r="E176" s="250">
        <f>SUM(E169:E175)</f>
        <v>27.3</v>
      </c>
      <c r="F176" s="250">
        <f>SUM(F169:F175)</f>
        <v>133.79000000000002</v>
      </c>
      <c r="G176" s="250">
        <f>SUM(G169:G175)</f>
        <v>950.82</v>
      </c>
    </row>
    <row r="177" spans="1:257">
      <c r="A177" s="440" t="s">
        <v>215</v>
      </c>
      <c r="B177" s="440"/>
      <c r="C177" s="440"/>
      <c r="D177" s="440"/>
      <c r="E177" s="440"/>
      <c r="F177" s="440"/>
      <c r="G177" s="440"/>
    </row>
    <row r="178" spans="1:257" s="352" customFormat="1">
      <c r="A178" s="248">
        <v>446</v>
      </c>
      <c r="B178" s="249" t="s">
        <v>243</v>
      </c>
      <c r="C178" s="248">
        <v>75</v>
      </c>
      <c r="D178" s="250">
        <v>6.78</v>
      </c>
      <c r="E178" s="250">
        <v>13.52</v>
      </c>
      <c r="F178" s="252">
        <v>27.5</v>
      </c>
      <c r="G178" s="250">
        <v>259.74</v>
      </c>
      <c r="H178" s="344"/>
      <c r="I178" s="344"/>
      <c r="J178" s="344"/>
      <c r="K178" s="344"/>
      <c r="L178" s="344"/>
      <c r="M178" s="344"/>
      <c r="N178" s="344"/>
      <c r="O178" s="344"/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4"/>
      <c r="BG178" s="344"/>
      <c r="BH178" s="344"/>
      <c r="BI178" s="344"/>
      <c r="BJ178" s="344"/>
      <c r="BK178" s="344"/>
      <c r="BL178" s="344"/>
      <c r="BM178" s="344"/>
      <c r="BN178" s="344"/>
      <c r="BO178" s="344"/>
      <c r="BP178" s="344"/>
      <c r="BQ178" s="344"/>
      <c r="BR178" s="344"/>
      <c r="BS178" s="344"/>
      <c r="BT178" s="344"/>
      <c r="BU178" s="344"/>
      <c r="BV178" s="344"/>
      <c r="BW178" s="344"/>
      <c r="BX178" s="344"/>
      <c r="BY178" s="344"/>
      <c r="BZ178" s="344"/>
      <c r="CA178" s="344"/>
      <c r="CB178" s="344"/>
      <c r="CC178" s="344"/>
      <c r="CD178" s="344"/>
      <c r="CE178" s="344"/>
      <c r="CF178" s="344"/>
      <c r="CG178" s="344"/>
      <c r="CH178" s="344"/>
      <c r="CI178" s="344"/>
      <c r="CJ178" s="344"/>
      <c r="CK178" s="344"/>
      <c r="CL178" s="344"/>
      <c r="CM178" s="344"/>
      <c r="CN178" s="344"/>
      <c r="CO178" s="344"/>
      <c r="CP178" s="344"/>
      <c r="CQ178" s="344"/>
      <c r="CR178" s="344"/>
      <c r="CS178" s="344"/>
      <c r="CT178" s="344"/>
      <c r="CU178" s="344"/>
      <c r="CV178" s="344"/>
      <c r="CW178" s="344"/>
      <c r="CX178" s="344"/>
      <c r="CY178" s="344"/>
      <c r="CZ178" s="344"/>
      <c r="DA178" s="344"/>
      <c r="DB178" s="344"/>
      <c r="DC178" s="344"/>
      <c r="DD178" s="344"/>
      <c r="DE178" s="344"/>
      <c r="DF178" s="344"/>
      <c r="DG178" s="344"/>
      <c r="DH178" s="344"/>
      <c r="DI178" s="344"/>
      <c r="DJ178" s="344"/>
      <c r="DK178" s="344"/>
      <c r="DL178" s="344"/>
      <c r="DM178" s="344"/>
      <c r="DN178" s="344"/>
      <c r="DO178" s="344"/>
      <c r="DP178" s="344"/>
      <c r="DQ178" s="344"/>
      <c r="DR178" s="344"/>
      <c r="DS178" s="344"/>
      <c r="DT178" s="344"/>
      <c r="DU178" s="344"/>
      <c r="DV178" s="344"/>
      <c r="DW178" s="344"/>
      <c r="DX178" s="344"/>
      <c r="DY178" s="344"/>
      <c r="DZ178" s="344"/>
      <c r="EA178" s="344"/>
      <c r="EB178" s="344"/>
      <c r="EC178" s="344"/>
      <c r="ED178" s="344"/>
      <c r="EE178" s="344"/>
      <c r="EF178" s="344"/>
      <c r="EG178" s="344"/>
      <c r="EH178" s="344"/>
      <c r="EI178" s="344"/>
      <c r="EJ178" s="344"/>
      <c r="EK178" s="344"/>
      <c r="EL178" s="344"/>
      <c r="EM178" s="344"/>
      <c r="EN178" s="344"/>
      <c r="EO178" s="344"/>
      <c r="EP178" s="344"/>
      <c r="EQ178" s="344"/>
      <c r="ER178" s="344"/>
      <c r="ES178" s="344"/>
      <c r="ET178" s="344"/>
      <c r="EU178" s="344"/>
      <c r="EV178" s="344"/>
      <c r="EW178" s="344"/>
      <c r="EX178" s="344"/>
      <c r="EY178" s="344"/>
      <c r="EZ178" s="344"/>
      <c r="FA178" s="344"/>
      <c r="FB178" s="344"/>
      <c r="FC178" s="344"/>
      <c r="FD178" s="344"/>
      <c r="FE178" s="344"/>
      <c r="FF178" s="344"/>
      <c r="FG178" s="344"/>
      <c r="FH178" s="344"/>
      <c r="FI178" s="344"/>
      <c r="FJ178" s="344"/>
      <c r="FK178" s="344"/>
      <c r="FL178" s="344"/>
      <c r="FM178" s="344"/>
      <c r="FN178" s="344"/>
      <c r="FO178" s="344"/>
      <c r="FP178" s="344"/>
      <c r="FQ178" s="344"/>
      <c r="FR178" s="344"/>
      <c r="FS178" s="344"/>
      <c r="FT178" s="344"/>
      <c r="FU178" s="344"/>
      <c r="FV178" s="344"/>
      <c r="FW178" s="344"/>
      <c r="FX178" s="344"/>
      <c r="FY178" s="344"/>
      <c r="FZ178" s="344"/>
      <c r="GA178" s="344"/>
      <c r="GB178" s="344"/>
      <c r="GC178" s="344"/>
      <c r="GD178" s="344"/>
      <c r="GE178" s="344"/>
      <c r="GF178" s="344"/>
      <c r="GG178" s="344"/>
      <c r="GH178" s="344"/>
      <c r="GI178" s="344"/>
      <c r="GJ178" s="344"/>
      <c r="GK178" s="344"/>
      <c r="GL178" s="344"/>
      <c r="GM178" s="344"/>
      <c r="GN178" s="344"/>
      <c r="GO178" s="344"/>
      <c r="GP178" s="344"/>
      <c r="GQ178" s="344"/>
      <c r="GR178" s="344"/>
      <c r="GS178" s="344"/>
      <c r="GT178" s="344"/>
      <c r="GU178" s="344"/>
      <c r="GV178" s="344"/>
      <c r="GW178" s="344"/>
      <c r="GX178" s="344"/>
      <c r="GY178" s="344"/>
      <c r="GZ178" s="344"/>
      <c r="HA178" s="344"/>
      <c r="HB178" s="344"/>
      <c r="HC178" s="344"/>
      <c r="HD178" s="344"/>
      <c r="HE178" s="344"/>
      <c r="HF178" s="344"/>
      <c r="HG178" s="344"/>
      <c r="HH178" s="344"/>
      <c r="HI178" s="344"/>
      <c r="HJ178" s="344"/>
      <c r="HK178" s="344"/>
      <c r="HL178" s="344"/>
      <c r="HM178" s="344"/>
      <c r="HN178" s="344"/>
      <c r="HO178" s="344"/>
      <c r="HP178" s="344"/>
      <c r="HQ178" s="344"/>
      <c r="HR178" s="344"/>
      <c r="HS178" s="344"/>
      <c r="HT178" s="344"/>
      <c r="HU178" s="344"/>
      <c r="HV178" s="344"/>
      <c r="HW178" s="344"/>
      <c r="HX178" s="344"/>
      <c r="HY178" s="344"/>
      <c r="HZ178" s="344"/>
      <c r="IA178" s="344"/>
      <c r="IB178" s="344"/>
      <c r="IC178" s="344"/>
      <c r="ID178" s="344"/>
      <c r="IE178" s="344"/>
      <c r="IF178" s="344"/>
      <c r="IG178" s="344"/>
      <c r="IH178" s="344"/>
      <c r="II178" s="344"/>
      <c r="IJ178" s="344"/>
      <c r="IK178" s="344"/>
      <c r="IL178" s="344"/>
      <c r="IM178" s="344"/>
      <c r="IN178" s="344"/>
      <c r="IO178" s="344"/>
      <c r="IP178" s="344"/>
      <c r="IQ178" s="344"/>
      <c r="IR178" s="344"/>
      <c r="IS178" s="344"/>
      <c r="IT178" s="344"/>
      <c r="IU178" s="344"/>
      <c r="IV178" s="344"/>
      <c r="IW178" s="344"/>
    </row>
    <row r="179" spans="1:257">
      <c r="A179" s="248">
        <v>376</v>
      </c>
      <c r="B179" s="249" t="s">
        <v>32</v>
      </c>
      <c r="C179" s="248">
        <v>200</v>
      </c>
      <c r="D179" s="251"/>
      <c r="E179" s="251"/>
      <c r="F179" s="250">
        <v>11.09</v>
      </c>
      <c r="G179" s="250">
        <v>44.34</v>
      </c>
    </row>
    <row r="180" spans="1:257">
      <c r="A180" s="248">
        <v>338.02</v>
      </c>
      <c r="B180" s="249" t="s">
        <v>242</v>
      </c>
      <c r="C180" s="248">
        <v>150</v>
      </c>
      <c r="D180" s="252">
        <v>2.2999999999999998</v>
      </c>
      <c r="E180" s="252">
        <v>0.8</v>
      </c>
      <c r="F180" s="252">
        <v>31.5</v>
      </c>
      <c r="G180" s="252">
        <v>144</v>
      </c>
    </row>
    <row r="181" spans="1:257">
      <c r="A181" s="440" t="s">
        <v>218</v>
      </c>
      <c r="B181" s="440"/>
      <c r="C181" s="351">
        <v>425</v>
      </c>
      <c r="D181" s="250">
        <v>7.38</v>
      </c>
      <c r="E181" s="250">
        <v>14.12</v>
      </c>
      <c r="F181" s="250">
        <v>53.29</v>
      </c>
      <c r="G181" s="250">
        <v>374.58</v>
      </c>
    </row>
    <row r="182" spans="1:257">
      <c r="A182" s="440" t="s">
        <v>219</v>
      </c>
      <c r="B182" s="440"/>
      <c r="C182" s="440"/>
      <c r="D182" s="440"/>
      <c r="E182" s="440"/>
      <c r="F182" s="440"/>
      <c r="G182" s="440"/>
    </row>
    <row r="183" spans="1:257" ht="15" customHeight="1">
      <c r="A183" s="248">
        <v>45</v>
      </c>
      <c r="B183" s="249" t="s">
        <v>130</v>
      </c>
      <c r="C183" s="248">
        <v>100</v>
      </c>
      <c r="D183" s="250">
        <v>1.54</v>
      </c>
      <c r="E183" s="250">
        <v>7.16</v>
      </c>
      <c r="F183" s="250">
        <v>4.3099999999999996</v>
      </c>
      <c r="G183" s="250">
        <v>88.13</v>
      </c>
    </row>
    <row r="184" spans="1:257" s="355" customFormat="1" ht="38.85" customHeight="1">
      <c r="A184" s="359" t="s">
        <v>323</v>
      </c>
      <c r="B184" s="364" t="s">
        <v>324</v>
      </c>
      <c r="C184" s="359" t="s">
        <v>325</v>
      </c>
      <c r="D184" s="363">
        <v>21.3</v>
      </c>
      <c r="E184" s="363">
        <v>20.6</v>
      </c>
      <c r="F184" s="363">
        <v>33.44</v>
      </c>
      <c r="G184" s="363">
        <f>(D184+F184)*4+E184*9</f>
        <v>404.36</v>
      </c>
      <c r="H184" s="365"/>
      <c r="I184" s="354"/>
      <c r="J184" s="354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54"/>
      <c r="V184" s="354"/>
      <c r="W184" s="354"/>
      <c r="X184" s="354"/>
      <c r="Y184" s="354"/>
      <c r="Z184" s="354"/>
      <c r="AA184" s="354"/>
      <c r="AB184" s="354"/>
      <c r="AC184" s="354"/>
      <c r="AD184" s="354"/>
      <c r="AE184" s="354"/>
      <c r="AF184" s="354"/>
      <c r="AG184" s="354"/>
      <c r="AH184" s="354"/>
      <c r="AI184" s="354"/>
      <c r="AJ184" s="354"/>
      <c r="AK184" s="354"/>
      <c r="AL184" s="354"/>
      <c r="AM184" s="354"/>
      <c r="AN184" s="354"/>
      <c r="AO184" s="354"/>
      <c r="AP184" s="354"/>
      <c r="AQ184" s="354"/>
      <c r="AR184" s="354"/>
      <c r="AS184" s="354"/>
      <c r="AT184" s="354"/>
      <c r="AU184" s="354"/>
      <c r="AV184" s="354"/>
      <c r="AW184" s="354"/>
      <c r="AX184" s="354"/>
      <c r="AY184" s="354"/>
      <c r="AZ184" s="354"/>
      <c r="BA184" s="354"/>
      <c r="BB184" s="354"/>
      <c r="BC184" s="354"/>
      <c r="BD184" s="354"/>
      <c r="BE184" s="354"/>
      <c r="BF184" s="354"/>
      <c r="BG184" s="354"/>
      <c r="BH184" s="354"/>
      <c r="BI184" s="354"/>
      <c r="BJ184" s="354"/>
      <c r="BK184" s="354"/>
      <c r="BL184" s="354"/>
      <c r="BM184" s="354"/>
      <c r="BN184" s="354"/>
      <c r="BO184" s="354"/>
      <c r="BP184" s="354"/>
      <c r="BQ184" s="354"/>
      <c r="BR184" s="354"/>
      <c r="BS184" s="354"/>
      <c r="BT184" s="354"/>
      <c r="BU184" s="354"/>
      <c r="BV184" s="354"/>
      <c r="BW184" s="354"/>
      <c r="BX184" s="354"/>
      <c r="BY184" s="354"/>
      <c r="BZ184" s="354"/>
      <c r="CA184" s="354"/>
      <c r="CB184" s="354"/>
      <c r="CC184" s="354"/>
      <c r="CD184" s="354"/>
      <c r="CE184" s="354"/>
      <c r="CF184" s="354"/>
      <c r="CG184" s="354"/>
      <c r="CH184" s="354"/>
      <c r="CI184" s="354"/>
      <c r="CJ184" s="354"/>
      <c r="CK184" s="354"/>
      <c r="CL184" s="354"/>
      <c r="CM184" s="354"/>
      <c r="CN184" s="354"/>
      <c r="CO184" s="354"/>
      <c r="CP184" s="354"/>
      <c r="CQ184" s="354"/>
      <c r="CR184" s="354"/>
      <c r="CS184" s="354"/>
      <c r="CT184" s="354"/>
      <c r="CU184" s="354"/>
      <c r="CV184" s="354"/>
      <c r="CW184" s="354"/>
      <c r="CX184" s="354"/>
      <c r="CY184" s="354"/>
      <c r="CZ184" s="354"/>
      <c r="DA184" s="354"/>
      <c r="DB184" s="354"/>
      <c r="DC184" s="354"/>
      <c r="DD184" s="354"/>
      <c r="DE184" s="354"/>
      <c r="DF184" s="354"/>
      <c r="DG184" s="354"/>
      <c r="DH184" s="354"/>
      <c r="DI184" s="354"/>
      <c r="DJ184" s="354"/>
      <c r="DK184" s="354"/>
      <c r="DL184" s="354"/>
      <c r="DM184" s="354"/>
      <c r="DN184" s="354"/>
      <c r="DO184" s="354"/>
      <c r="DP184" s="354"/>
      <c r="DQ184" s="354"/>
      <c r="DR184" s="354"/>
      <c r="DS184" s="354"/>
      <c r="DT184" s="354"/>
      <c r="DU184" s="354"/>
      <c r="DV184" s="354"/>
      <c r="DW184" s="354"/>
      <c r="DX184" s="354"/>
      <c r="DY184" s="354"/>
      <c r="DZ184" s="354"/>
      <c r="EA184" s="354"/>
      <c r="EB184" s="354"/>
      <c r="EC184" s="354"/>
      <c r="ED184" s="354"/>
      <c r="EE184" s="354"/>
      <c r="EF184" s="354"/>
      <c r="EG184" s="354"/>
      <c r="EH184" s="354"/>
      <c r="EI184" s="354"/>
      <c r="EJ184" s="354"/>
      <c r="EK184" s="354"/>
      <c r="EL184" s="354"/>
      <c r="EM184" s="354"/>
      <c r="EN184" s="354"/>
      <c r="EO184" s="354"/>
      <c r="EP184" s="354"/>
      <c r="EQ184" s="354"/>
      <c r="ER184" s="354"/>
      <c r="ES184" s="354"/>
      <c r="ET184" s="354"/>
      <c r="EU184" s="354"/>
      <c r="EV184" s="354"/>
      <c r="EW184" s="354"/>
      <c r="EX184" s="354"/>
      <c r="EY184" s="354"/>
      <c r="EZ184" s="354"/>
      <c r="FA184" s="354"/>
      <c r="FB184" s="354"/>
      <c r="FC184" s="354"/>
      <c r="FD184" s="354"/>
      <c r="FE184" s="354"/>
      <c r="FF184" s="354"/>
      <c r="FG184" s="354"/>
      <c r="FH184" s="354"/>
      <c r="FI184" s="354"/>
      <c r="FJ184" s="354"/>
      <c r="FK184" s="354"/>
      <c r="FL184" s="354"/>
      <c r="FM184" s="354"/>
      <c r="FN184" s="354"/>
      <c r="FO184" s="354"/>
      <c r="FP184" s="354"/>
      <c r="FQ184" s="354"/>
      <c r="FR184" s="354"/>
      <c r="FS184" s="354"/>
      <c r="FT184" s="354"/>
      <c r="FU184" s="354"/>
      <c r="FV184" s="354"/>
      <c r="FW184" s="354"/>
      <c r="FX184" s="354"/>
      <c r="FY184" s="354"/>
      <c r="FZ184" s="354"/>
      <c r="GA184" s="354"/>
      <c r="GB184" s="354"/>
      <c r="GC184" s="354"/>
      <c r="GD184" s="354"/>
      <c r="GE184" s="354"/>
      <c r="GF184" s="354"/>
      <c r="GG184" s="354"/>
      <c r="GH184" s="354"/>
      <c r="GI184" s="354"/>
      <c r="GJ184" s="354"/>
      <c r="GK184" s="354"/>
      <c r="GL184" s="354"/>
      <c r="GM184" s="354"/>
      <c r="GN184" s="354"/>
      <c r="GO184" s="354"/>
      <c r="GP184" s="354"/>
      <c r="GQ184" s="354"/>
      <c r="GR184" s="354"/>
      <c r="GS184" s="354"/>
      <c r="GT184" s="354"/>
      <c r="GU184" s="354"/>
      <c r="GV184" s="354"/>
      <c r="GW184" s="354"/>
      <c r="GX184" s="354"/>
      <c r="GY184" s="354"/>
      <c r="GZ184" s="354"/>
      <c r="HA184" s="354"/>
      <c r="HB184" s="354"/>
      <c r="HC184" s="354"/>
      <c r="HD184" s="354"/>
      <c r="HE184" s="354"/>
      <c r="HF184" s="354"/>
      <c r="HG184" s="354"/>
      <c r="HH184" s="354"/>
      <c r="HI184" s="354"/>
      <c r="HJ184" s="354"/>
      <c r="HK184" s="354"/>
      <c r="HL184" s="354"/>
      <c r="HM184" s="354"/>
      <c r="HN184" s="354"/>
      <c r="HO184" s="354"/>
      <c r="HP184" s="354"/>
      <c r="HQ184" s="354"/>
      <c r="HR184" s="354"/>
      <c r="HS184" s="354"/>
      <c r="HT184" s="354"/>
      <c r="HU184" s="354"/>
      <c r="HV184" s="354"/>
      <c r="HW184" s="354"/>
      <c r="HX184" s="354"/>
      <c r="HY184" s="354"/>
      <c r="HZ184" s="354"/>
      <c r="IA184" s="354"/>
      <c r="IB184" s="354"/>
      <c r="IC184" s="354"/>
      <c r="ID184" s="354"/>
      <c r="IE184" s="354"/>
      <c r="IF184" s="354"/>
      <c r="IG184" s="354"/>
      <c r="IH184" s="354"/>
      <c r="II184" s="354"/>
      <c r="IJ184" s="354"/>
      <c r="IK184" s="354"/>
      <c r="IL184" s="354"/>
      <c r="IM184" s="354"/>
      <c r="IN184" s="354"/>
      <c r="IO184" s="354"/>
      <c r="IP184" s="354"/>
      <c r="IQ184" s="354"/>
      <c r="IR184" s="354"/>
      <c r="IS184" s="354"/>
      <c r="IT184" s="354"/>
      <c r="IU184" s="354"/>
      <c r="IV184" s="354"/>
      <c r="IW184" s="354"/>
    </row>
    <row r="185" spans="1:257" ht="15" customHeight="1">
      <c r="A185" s="248">
        <v>378</v>
      </c>
      <c r="B185" s="249" t="s">
        <v>222</v>
      </c>
      <c r="C185" s="248">
        <v>200</v>
      </c>
      <c r="D185" s="250">
        <v>1.61</v>
      </c>
      <c r="E185" s="250">
        <v>1.39</v>
      </c>
      <c r="F185" s="250">
        <v>13.76</v>
      </c>
      <c r="G185" s="250">
        <v>74.34</v>
      </c>
    </row>
    <row r="186" spans="1:257" ht="15" customHeight="1">
      <c r="A186" s="248"/>
      <c r="B186" s="249" t="s">
        <v>22</v>
      </c>
      <c r="C186" s="248">
        <v>100</v>
      </c>
      <c r="D186" s="250">
        <v>7.9</v>
      </c>
      <c r="E186" s="252">
        <v>1</v>
      </c>
      <c r="F186" s="250">
        <v>48.3</v>
      </c>
      <c r="G186" s="248">
        <v>235</v>
      </c>
    </row>
    <row r="187" spans="1:257">
      <c r="A187" s="440" t="s">
        <v>223</v>
      </c>
      <c r="B187" s="440"/>
      <c r="C187" s="351">
        <v>705</v>
      </c>
      <c r="D187" s="250">
        <f>SUM(D183:D186)</f>
        <v>32.35</v>
      </c>
      <c r="E187" s="250">
        <f>SUM(E183:E186)</f>
        <v>30.150000000000002</v>
      </c>
      <c r="F187" s="250">
        <f>SUM(F183:F186)</f>
        <v>99.81</v>
      </c>
      <c r="G187" s="250">
        <f>SUM(G183:G186)</f>
        <v>801.83</v>
      </c>
    </row>
    <row r="188" spans="1:257">
      <c r="A188" s="440" t="s">
        <v>224</v>
      </c>
      <c r="B188" s="440"/>
      <c r="C188" s="440"/>
      <c r="D188" s="440"/>
      <c r="E188" s="440"/>
      <c r="F188" s="440"/>
      <c r="G188" s="440"/>
    </row>
    <row r="189" spans="1:257" ht="15" customHeight="1">
      <c r="A189" s="248">
        <v>376.02</v>
      </c>
      <c r="B189" s="249" t="s">
        <v>225</v>
      </c>
      <c r="C189" s="248">
        <v>200</v>
      </c>
      <c r="D189" s="252">
        <v>5.6</v>
      </c>
      <c r="E189" s="248">
        <v>4.8</v>
      </c>
      <c r="F189" s="252">
        <v>30</v>
      </c>
      <c r="G189" s="248">
        <v>186</v>
      </c>
    </row>
    <row r="190" spans="1:257">
      <c r="A190" s="440" t="s">
        <v>226</v>
      </c>
      <c r="B190" s="440"/>
      <c r="C190" s="351">
        <v>200</v>
      </c>
      <c r="D190" s="250">
        <v>5.8</v>
      </c>
      <c r="E190" s="250">
        <v>5</v>
      </c>
      <c r="F190" s="250">
        <v>9.6</v>
      </c>
      <c r="G190" s="248">
        <v>108</v>
      </c>
    </row>
    <row r="191" spans="1:257">
      <c r="A191" s="440" t="s">
        <v>227</v>
      </c>
      <c r="B191" s="440"/>
      <c r="C191" s="357">
        <f>C190+C187+C181+C176+C167</f>
        <v>2940</v>
      </c>
      <c r="D191" s="358">
        <f>D190+D187+D181+D176+D167</f>
        <v>119.99000000000001</v>
      </c>
      <c r="E191" s="358">
        <f>E190+E187+E181+E176+E167</f>
        <v>107.45000000000002</v>
      </c>
      <c r="F191" s="358">
        <f>F190+F187+F181+F176+F167</f>
        <v>365.24</v>
      </c>
      <c r="G191" s="358">
        <f>G190+G187+G181+G176+G167</f>
        <v>2928.75</v>
      </c>
    </row>
    <row r="192" spans="1:257">
      <c r="A192" s="345"/>
      <c r="B192" s="346"/>
      <c r="C192" s="346"/>
      <c r="D192" s="346"/>
      <c r="E192" s="346"/>
      <c r="F192" s="346"/>
      <c r="G192" s="346"/>
    </row>
    <row r="193" spans="1:7">
      <c r="A193" s="406"/>
      <c r="B193" s="406"/>
      <c r="C193" s="406"/>
      <c r="D193" s="406"/>
      <c r="E193" s="406"/>
      <c r="F193" s="406"/>
      <c r="G193" s="406"/>
    </row>
    <row r="194" spans="1:7">
      <c r="A194" s="347" t="s">
        <v>209</v>
      </c>
      <c r="B194" s="443" t="s">
        <v>244</v>
      </c>
      <c r="C194" s="443"/>
      <c r="D194" s="443"/>
      <c r="E194" s="406"/>
      <c r="F194" s="406"/>
      <c r="G194" s="406"/>
    </row>
    <row r="195" spans="1:7">
      <c r="A195" s="347" t="s">
        <v>211</v>
      </c>
      <c r="B195" s="443">
        <v>1</v>
      </c>
      <c r="C195" s="443"/>
      <c r="D195" s="443"/>
      <c r="E195" s="348"/>
      <c r="F195" s="346"/>
      <c r="G195" s="346"/>
    </row>
    <row r="196" spans="1:7" ht="15.6" customHeight="1">
      <c r="A196" s="444" t="s">
        <v>6</v>
      </c>
      <c r="B196" s="442" t="s">
        <v>7</v>
      </c>
      <c r="C196" s="442" t="s">
        <v>8</v>
      </c>
      <c r="D196" s="442" t="s">
        <v>10</v>
      </c>
      <c r="E196" s="442"/>
      <c r="F196" s="442"/>
      <c r="G196" s="442" t="s">
        <v>11</v>
      </c>
    </row>
    <row r="197" spans="1:7">
      <c r="A197" s="444"/>
      <c r="B197" s="442"/>
      <c r="C197" s="442"/>
      <c r="D197" s="350" t="s">
        <v>12</v>
      </c>
      <c r="E197" s="350" t="s">
        <v>13</v>
      </c>
      <c r="F197" s="350" t="s">
        <v>14</v>
      </c>
      <c r="G197" s="442"/>
    </row>
    <row r="198" spans="1:7">
      <c r="A198" s="351">
        <v>1</v>
      </c>
      <c r="B198" s="351">
        <v>2</v>
      </c>
      <c r="C198" s="351">
        <v>3</v>
      </c>
      <c r="D198" s="351">
        <v>4</v>
      </c>
      <c r="E198" s="351">
        <v>5</v>
      </c>
      <c r="F198" s="351">
        <v>6</v>
      </c>
      <c r="G198" s="351">
        <v>7</v>
      </c>
    </row>
    <row r="199" spans="1:7">
      <c r="A199" s="440" t="s">
        <v>212</v>
      </c>
      <c r="B199" s="440"/>
      <c r="C199" s="440"/>
      <c r="D199" s="440"/>
      <c r="E199" s="440"/>
      <c r="F199" s="440"/>
      <c r="G199" s="440"/>
    </row>
    <row r="200" spans="1:7">
      <c r="A200" s="248">
        <v>16</v>
      </c>
      <c r="B200" s="249" t="s">
        <v>75</v>
      </c>
      <c r="C200" s="248">
        <v>20</v>
      </c>
      <c r="D200" s="250">
        <v>2.6</v>
      </c>
      <c r="E200" s="250">
        <v>4.3600000000000003</v>
      </c>
      <c r="F200" s="250">
        <v>0.4</v>
      </c>
      <c r="G200" s="252">
        <v>51.2</v>
      </c>
    </row>
    <row r="201" spans="1:7">
      <c r="A201" s="248">
        <v>175.02</v>
      </c>
      <c r="B201" s="249" t="s">
        <v>64</v>
      </c>
      <c r="C201" s="248">
        <v>250</v>
      </c>
      <c r="D201" s="250">
        <v>6.15</v>
      </c>
      <c r="E201" s="250">
        <v>6.57</v>
      </c>
      <c r="F201" s="250">
        <v>38.82</v>
      </c>
      <c r="G201" s="250">
        <v>239.65</v>
      </c>
    </row>
    <row r="202" spans="1:7">
      <c r="A202" s="248">
        <v>378</v>
      </c>
      <c r="B202" s="249" t="s">
        <v>222</v>
      </c>
      <c r="C202" s="248">
        <v>200</v>
      </c>
      <c r="D202" s="250">
        <v>1.61</v>
      </c>
      <c r="E202" s="250">
        <v>1.39</v>
      </c>
      <c r="F202" s="250">
        <v>13.76</v>
      </c>
      <c r="G202" s="250">
        <v>74.34</v>
      </c>
    </row>
    <row r="203" spans="1:7">
      <c r="A203" s="248"/>
      <c r="B203" s="249" t="s">
        <v>22</v>
      </c>
      <c r="C203" s="248">
        <v>60</v>
      </c>
      <c r="D203" s="250">
        <v>4.74</v>
      </c>
      <c r="E203" s="252">
        <v>0.6</v>
      </c>
      <c r="F203" s="250">
        <v>28.98</v>
      </c>
      <c r="G203" s="248">
        <v>141</v>
      </c>
    </row>
    <row r="204" spans="1:7">
      <c r="A204" s="440" t="s">
        <v>25</v>
      </c>
      <c r="B204" s="440"/>
      <c r="C204" s="351">
        <v>550</v>
      </c>
      <c r="D204" s="250">
        <v>19.920000000000002</v>
      </c>
      <c r="E204" s="250">
        <v>15.95</v>
      </c>
      <c r="F204" s="250">
        <v>91.51</v>
      </c>
      <c r="G204" s="250">
        <v>591.99</v>
      </c>
    </row>
    <row r="205" spans="1:7">
      <c r="A205" s="440" t="s">
        <v>214</v>
      </c>
      <c r="B205" s="440"/>
      <c r="C205" s="440"/>
      <c r="D205" s="440"/>
      <c r="E205" s="440"/>
      <c r="F205" s="440"/>
      <c r="G205" s="440"/>
    </row>
    <row r="206" spans="1:7">
      <c r="A206" s="248">
        <v>99.01</v>
      </c>
      <c r="B206" s="249" t="s">
        <v>245</v>
      </c>
      <c r="C206" s="248">
        <v>100</v>
      </c>
      <c r="D206" s="250">
        <v>1.84</v>
      </c>
      <c r="E206" s="250">
        <v>8.26</v>
      </c>
      <c r="F206" s="250">
        <v>12.82</v>
      </c>
      <c r="G206" s="252">
        <v>133.30000000000001</v>
      </c>
    </row>
    <row r="207" spans="1:7" ht="31.2">
      <c r="A207" s="248">
        <v>88</v>
      </c>
      <c r="B207" s="249" t="s">
        <v>326</v>
      </c>
      <c r="C207" s="248">
        <v>255</v>
      </c>
      <c r="D207" s="250">
        <v>2.42</v>
      </c>
      <c r="E207" s="250">
        <v>4.0599999999999996</v>
      </c>
      <c r="F207" s="250">
        <v>11.49</v>
      </c>
      <c r="G207" s="250">
        <v>92.87</v>
      </c>
    </row>
    <row r="208" spans="1:7">
      <c r="A208" s="248">
        <v>291.02</v>
      </c>
      <c r="B208" s="249" t="s">
        <v>142</v>
      </c>
      <c r="C208" s="248">
        <v>250</v>
      </c>
      <c r="D208" s="250">
        <v>35.76</v>
      </c>
      <c r="E208" s="250">
        <v>11.94</v>
      </c>
      <c r="F208" s="250">
        <v>44.81</v>
      </c>
      <c r="G208" s="250">
        <v>440.04</v>
      </c>
    </row>
    <row r="209" spans="1:257">
      <c r="A209" s="248">
        <v>342.01</v>
      </c>
      <c r="B209" s="249" t="s">
        <v>126</v>
      </c>
      <c r="C209" s="248">
        <v>200</v>
      </c>
      <c r="D209" s="250">
        <v>0.16</v>
      </c>
      <c r="E209" s="250">
        <v>0.16</v>
      </c>
      <c r="F209" s="252">
        <v>14.9</v>
      </c>
      <c r="G209" s="250">
        <v>62.69</v>
      </c>
    </row>
    <row r="210" spans="1:257">
      <c r="A210" s="248"/>
      <c r="B210" s="249" t="s">
        <v>22</v>
      </c>
      <c r="C210" s="248">
        <v>80</v>
      </c>
      <c r="D210" s="250">
        <v>6.32</v>
      </c>
      <c r="E210" s="252">
        <v>0.8</v>
      </c>
      <c r="F210" s="250">
        <v>38.64</v>
      </c>
      <c r="G210" s="248">
        <v>188</v>
      </c>
    </row>
    <row r="211" spans="1:257">
      <c r="A211" s="248"/>
      <c r="B211" s="249" t="s">
        <v>127</v>
      </c>
      <c r="C211" s="248">
        <v>80</v>
      </c>
      <c r="D211" s="250">
        <v>5.28</v>
      </c>
      <c r="E211" s="250">
        <v>0.96</v>
      </c>
      <c r="F211" s="250">
        <v>31.72</v>
      </c>
      <c r="G211" s="252">
        <v>158.4</v>
      </c>
    </row>
    <row r="212" spans="1:257">
      <c r="A212" s="440" t="s">
        <v>128</v>
      </c>
      <c r="B212" s="440"/>
      <c r="C212" s="351">
        <v>965</v>
      </c>
      <c r="D212" s="250">
        <v>49.54</v>
      </c>
      <c r="E212" s="250">
        <v>25.86</v>
      </c>
      <c r="F212" s="250">
        <v>140.75</v>
      </c>
      <c r="G212" s="252">
        <v>1008.5</v>
      </c>
    </row>
    <row r="213" spans="1:257">
      <c r="A213" s="440" t="s">
        <v>215</v>
      </c>
      <c r="B213" s="440"/>
      <c r="C213" s="440"/>
      <c r="D213" s="440"/>
      <c r="E213" s="440"/>
      <c r="F213" s="440"/>
      <c r="G213" s="440"/>
    </row>
    <row r="214" spans="1:257">
      <c r="A214" s="366">
        <v>406</v>
      </c>
      <c r="B214" s="367" t="s">
        <v>327</v>
      </c>
      <c r="C214" s="368">
        <v>100</v>
      </c>
      <c r="D214" s="369">
        <v>5.8</v>
      </c>
      <c r="E214" s="369">
        <v>5.65</v>
      </c>
      <c r="F214" s="369">
        <v>28.92</v>
      </c>
      <c r="G214" s="363">
        <f>(D214+F214)*4+E214*9</f>
        <v>189.73</v>
      </c>
      <c r="H214" s="352"/>
    </row>
    <row r="215" spans="1:257">
      <c r="A215" s="248">
        <v>376</v>
      </c>
      <c r="B215" s="249" t="s">
        <v>32</v>
      </c>
      <c r="C215" s="248">
        <v>200</v>
      </c>
      <c r="D215" s="251"/>
      <c r="E215" s="251"/>
      <c r="F215" s="250">
        <v>11.09</v>
      </c>
      <c r="G215" s="250">
        <v>44.34</v>
      </c>
    </row>
    <row r="216" spans="1:257">
      <c r="A216" s="248">
        <v>338.02</v>
      </c>
      <c r="B216" s="249" t="s">
        <v>230</v>
      </c>
      <c r="C216" s="248">
        <v>150</v>
      </c>
      <c r="D216" s="252">
        <v>0.6</v>
      </c>
      <c r="E216" s="252">
        <v>0.6</v>
      </c>
      <c r="F216" s="252">
        <v>14.7</v>
      </c>
      <c r="G216" s="252">
        <v>70.5</v>
      </c>
    </row>
    <row r="217" spans="1:257">
      <c r="A217" s="440" t="s">
        <v>218</v>
      </c>
      <c r="B217" s="440"/>
      <c r="C217" s="351">
        <v>450</v>
      </c>
      <c r="D217" s="250">
        <v>6.4</v>
      </c>
      <c r="E217" s="250">
        <v>6.25</v>
      </c>
      <c r="F217" s="250">
        <v>54.71</v>
      </c>
      <c r="G217" s="250">
        <v>304.57</v>
      </c>
    </row>
    <row r="218" spans="1:257">
      <c r="A218" s="440" t="s">
        <v>219</v>
      </c>
      <c r="B218" s="440"/>
      <c r="C218" s="440"/>
      <c r="D218" s="440"/>
      <c r="E218" s="440"/>
      <c r="F218" s="440"/>
      <c r="G218" s="440"/>
    </row>
    <row r="219" spans="1:257" ht="15" customHeight="1">
      <c r="A219" s="248">
        <v>55.01</v>
      </c>
      <c r="B219" s="249" t="s">
        <v>150</v>
      </c>
      <c r="C219" s="248">
        <v>100</v>
      </c>
      <c r="D219" s="250">
        <v>1.26</v>
      </c>
      <c r="E219" s="252">
        <v>8.1</v>
      </c>
      <c r="F219" s="250">
        <v>6.25</v>
      </c>
      <c r="G219" s="250">
        <v>103.67</v>
      </c>
    </row>
    <row r="220" spans="1:257" ht="30.6" customHeight="1">
      <c r="A220" s="253">
        <v>268</v>
      </c>
      <c r="B220" s="249" t="s">
        <v>307</v>
      </c>
      <c r="C220" s="253">
        <v>105</v>
      </c>
      <c r="D220" s="353">
        <v>16.36</v>
      </c>
      <c r="E220" s="353">
        <v>12.18</v>
      </c>
      <c r="F220" s="353">
        <v>13.45</v>
      </c>
      <c r="G220" s="353">
        <v>226.98</v>
      </c>
    </row>
    <row r="221" spans="1:257" s="355" customFormat="1" ht="22.5" customHeight="1">
      <c r="A221" s="253">
        <v>147</v>
      </c>
      <c r="B221" s="254" t="s">
        <v>73</v>
      </c>
      <c r="C221" s="253">
        <v>180</v>
      </c>
      <c r="D221" s="353">
        <v>4.42</v>
      </c>
      <c r="E221" s="353">
        <v>6.1</v>
      </c>
      <c r="F221" s="353">
        <v>34.86</v>
      </c>
      <c r="G221" s="353">
        <v>211.68</v>
      </c>
      <c r="H221" s="354"/>
      <c r="I221" s="354"/>
      <c r="J221" s="354"/>
      <c r="K221" s="354"/>
      <c r="L221" s="354"/>
      <c r="M221" s="354"/>
      <c r="N221" s="354"/>
      <c r="O221" s="354"/>
      <c r="P221" s="354"/>
      <c r="Q221" s="354"/>
      <c r="R221" s="354"/>
      <c r="S221" s="354"/>
      <c r="T221" s="354"/>
      <c r="U221" s="354"/>
      <c r="V221" s="354"/>
      <c r="W221" s="354"/>
      <c r="X221" s="354"/>
      <c r="Y221" s="354"/>
      <c r="Z221" s="354"/>
      <c r="AA221" s="354"/>
      <c r="AB221" s="354"/>
      <c r="AC221" s="354"/>
      <c r="AD221" s="354"/>
      <c r="AE221" s="354"/>
      <c r="AF221" s="354"/>
      <c r="AG221" s="354"/>
      <c r="AH221" s="354"/>
      <c r="AI221" s="354"/>
      <c r="AJ221" s="354"/>
      <c r="AK221" s="354"/>
      <c r="AL221" s="354"/>
      <c r="AM221" s="354"/>
      <c r="AN221" s="354"/>
      <c r="AO221" s="354"/>
      <c r="AP221" s="354"/>
      <c r="AQ221" s="354"/>
      <c r="AR221" s="354"/>
      <c r="AS221" s="354"/>
      <c r="AT221" s="354"/>
      <c r="AU221" s="354"/>
      <c r="AV221" s="354"/>
      <c r="AW221" s="354"/>
      <c r="AX221" s="354"/>
      <c r="AY221" s="354"/>
      <c r="AZ221" s="354"/>
      <c r="BA221" s="354"/>
      <c r="BB221" s="354"/>
      <c r="BC221" s="354"/>
      <c r="BD221" s="354"/>
      <c r="BE221" s="354"/>
      <c r="BF221" s="354"/>
      <c r="BG221" s="354"/>
      <c r="BH221" s="354"/>
      <c r="BI221" s="354"/>
      <c r="BJ221" s="354"/>
      <c r="BK221" s="354"/>
      <c r="BL221" s="354"/>
      <c r="BM221" s="354"/>
      <c r="BN221" s="354"/>
      <c r="BO221" s="354"/>
      <c r="BP221" s="354"/>
      <c r="BQ221" s="354"/>
      <c r="BR221" s="354"/>
      <c r="BS221" s="354"/>
      <c r="BT221" s="354"/>
      <c r="BU221" s="354"/>
      <c r="BV221" s="354"/>
      <c r="BW221" s="354"/>
      <c r="BX221" s="354"/>
      <c r="BY221" s="354"/>
      <c r="BZ221" s="354"/>
      <c r="CA221" s="354"/>
      <c r="CB221" s="354"/>
      <c r="CC221" s="354"/>
      <c r="CD221" s="354"/>
      <c r="CE221" s="354"/>
      <c r="CF221" s="354"/>
      <c r="CG221" s="354"/>
      <c r="CH221" s="354"/>
      <c r="CI221" s="354"/>
      <c r="CJ221" s="354"/>
      <c r="CK221" s="354"/>
      <c r="CL221" s="354"/>
      <c r="CM221" s="354"/>
      <c r="CN221" s="354"/>
      <c r="CO221" s="354"/>
      <c r="CP221" s="354"/>
      <c r="CQ221" s="354"/>
      <c r="CR221" s="354"/>
      <c r="CS221" s="354"/>
      <c r="CT221" s="354"/>
      <c r="CU221" s="354"/>
      <c r="CV221" s="354"/>
      <c r="CW221" s="354"/>
      <c r="CX221" s="354"/>
      <c r="CY221" s="354"/>
      <c r="CZ221" s="354"/>
      <c r="DA221" s="354"/>
      <c r="DB221" s="354"/>
      <c r="DC221" s="354"/>
      <c r="DD221" s="354"/>
      <c r="DE221" s="354"/>
      <c r="DF221" s="354"/>
      <c r="DG221" s="354"/>
      <c r="DH221" s="354"/>
      <c r="DI221" s="354"/>
      <c r="DJ221" s="354"/>
      <c r="DK221" s="354"/>
      <c r="DL221" s="354"/>
      <c r="DM221" s="354"/>
      <c r="DN221" s="354"/>
      <c r="DO221" s="354"/>
      <c r="DP221" s="354"/>
      <c r="DQ221" s="354"/>
      <c r="DR221" s="354"/>
      <c r="DS221" s="354"/>
      <c r="DT221" s="354"/>
      <c r="DU221" s="354"/>
      <c r="DV221" s="354"/>
      <c r="DW221" s="354"/>
      <c r="DX221" s="354"/>
      <c r="DY221" s="354"/>
      <c r="DZ221" s="354"/>
      <c r="EA221" s="354"/>
      <c r="EB221" s="354"/>
      <c r="EC221" s="354"/>
      <c r="ED221" s="354"/>
      <c r="EE221" s="354"/>
      <c r="EF221" s="354"/>
      <c r="EG221" s="354"/>
      <c r="EH221" s="354"/>
      <c r="EI221" s="354"/>
      <c r="EJ221" s="354"/>
      <c r="EK221" s="354"/>
      <c r="EL221" s="354"/>
      <c r="EM221" s="354"/>
      <c r="EN221" s="354"/>
      <c r="EO221" s="354"/>
      <c r="EP221" s="354"/>
      <c r="EQ221" s="354"/>
      <c r="ER221" s="354"/>
      <c r="ES221" s="354"/>
      <c r="ET221" s="354"/>
      <c r="EU221" s="354"/>
      <c r="EV221" s="354"/>
      <c r="EW221" s="354"/>
      <c r="EX221" s="354"/>
      <c r="EY221" s="354"/>
      <c r="EZ221" s="354"/>
      <c r="FA221" s="354"/>
      <c r="FB221" s="354"/>
      <c r="FC221" s="354"/>
      <c r="FD221" s="354"/>
      <c r="FE221" s="354"/>
      <c r="FF221" s="354"/>
      <c r="FG221" s="354"/>
      <c r="FH221" s="354"/>
      <c r="FI221" s="354"/>
      <c r="FJ221" s="354"/>
      <c r="FK221" s="354"/>
      <c r="FL221" s="354"/>
      <c r="FM221" s="354"/>
      <c r="FN221" s="354"/>
      <c r="FO221" s="354"/>
      <c r="FP221" s="354"/>
      <c r="FQ221" s="354"/>
      <c r="FR221" s="354"/>
      <c r="FS221" s="354"/>
      <c r="FT221" s="354"/>
      <c r="FU221" s="354"/>
      <c r="FV221" s="354"/>
      <c r="FW221" s="354"/>
      <c r="FX221" s="354"/>
      <c r="FY221" s="354"/>
      <c r="FZ221" s="354"/>
      <c r="GA221" s="354"/>
      <c r="GB221" s="354"/>
      <c r="GC221" s="354"/>
      <c r="GD221" s="354"/>
      <c r="GE221" s="354"/>
      <c r="GF221" s="354"/>
      <c r="GG221" s="354"/>
      <c r="GH221" s="354"/>
      <c r="GI221" s="354"/>
      <c r="GJ221" s="354"/>
      <c r="GK221" s="354"/>
      <c r="GL221" s="354"/>
      <c r="GM221" s="354"/>
      <c r="GN221" s="354"/>
      <c r="GO221" s="354"/>
      <c r="GP221" s="354"/>
      <c r="GQ221" s="354"/>
      <c r="GR221" s="354"/>
      <c r="GS221" s="354"/>
      <c r="GT221" s="354"/>
      <c r="GU221" s="354"/>
      <c r="GV221" s="354"/>
      <c r="GW221" s="354"/>
      <c r="GX221" s="354"/>
      <c r="GY221" s="354"/>
      <c r="GZ221" s="354"/>
      <c r="HA221" s="354"/>
      <c r="HB221" s="354"/>
      <c r="HC221" s="354"/>
      <c r="HD221" s="354"/>
      <c r="HE221" s="354"/>
      <c r="HF221" s="354"/>
      <c r="HG221" s="354"/>
      <c r="HH221" s="354"/>
      <c r="HI221" s="354"/>
      <c r="HJ221" s="354"/>
      <c r="HK221" s="354"/>
      <c r="HL221" s="354"/>
      <c r="HM221" s="354"/>
      <c r="HN221" s="354"/>
      <c r="HO221" s="354"/>
      <c r="HP221" s="354"/>
      <c r="HQ221" s="354"/>
      <c r="HR221" s="354"/>
      <c r="HS221" s="354"/>
      <c r="HT221" s="354"/>
      <c r="HU221" s="354"/>
      <c r="HV221" s="354"/>
      <c r="HW221" s="354"/>
      <c r="HX221" s="354"/>
      <c r="HY221" s="354"/>
      <c r="HZ221" s="354"/>
      <c r="IA221" s="354"/>
      <c r="IB221" s="354"/>
      <c r="IC221" s="354"/>
      <c r="ID221" s="354"/>
      <c r="IE221" s="354"/>
      <c r="IF221" s="354"/>
      <c r="IG221" s="354"/>
      <c r="IH221" s="354"/>
      <c r="II221" s="354"/>
      <c r="IJ221" s="354"/>
      <c r="IK221" s="354"/>
      <c r="IL221" s="354"/>
      <c r="IM221" s="354"/>
      <c r="IN221" s="354"/>
      <c r="IO221" s="354"/>
      <c r="IP221" s="354"/>
      <c r="IQ221" s="354"/>
      <c r="IR221" s="354"/>
      <c r="IS221" s="354"/>
      <c r="IT221" s="354"/>
      <c r="IU221" s="354"/>
      <c r="IV221" s="354"/>
      <c r="IW221" s="354"/>
    </row>
    <row r="222" spans="1:257" ht="15" customHeight="1">
      <c r="A222" s="248">
        <v>376.01</v>
      </c>
      <c r="B222" s="249" t="s">
        <v>232</v>
      </c>
      <c r="C222" s="248">
        <v>200</v>
      </c>
      <c r="D222" s="252">
        <v>0.2</v>
      </c>
      <c r="E222" s="250">
        <v>0.02</v>
      </c>
      <c r="F222" s="250">
        <v>11.05</v>
      </c>
      <c r="G222" s="250">
        <v>45.41</v>
      </c>
    </row>
    <row r="223" spans="1:257" ht="15" customHeight="1">
      <c r="A223" s="248"/>
      <c r="B223" s="249" t="s">
        <v>22</v>
      </c>
      <c r="C223" s="248">
        <v>100</v>
      </c>
      <c r="D223" s="250">
        <v>7.9</v>
      </c>
      <c r="E223" s="252">
        <v>1</v>
      </c>
      <c r="F223" s="250">
        <v>48.3</v>
      </c>
      <c r="G223" s="248">
        <v>235</v>
      </c>
    </row>
    <row r="224" spans="1:257">
      <c r="A224" s="440" t="s">
        <v>223</v>
      </c>
      <c r="B224" s="440"/>
      <c r="C224" s="351">
        <v>685</v>
      </c>
      <c r="D224" s="250">
        <v>25.68</v>
      </c>
      <c r="E224" s="250">
        <v>15.55</v>
      </c>
      <c r="F224" s="250">
        <v>100.08</v>
      </c>
      <c r="G224" s="250">
        <v>642.36</v>
      </c>
    </row>
    <row r="225" spans="1:7">
      <c r="A225" s="440" t="s">
        <v>224</v>
      </c>
      <c r="B225" s="440"/>
      <c r="C225" s="440"/>
      <c r="D225" s="440"/>
      <c r="E225" s="440"/>
      <c r="F225" s="440"/>
      <c r="G225" s="440"/>
    </row>
    <row r="226" spans="1:7">
      <c r="A226" s="248">
        <v>376.02</v>
      </c>
      <c r="B226" s="249" t="s">
        <v>236</v>
      </c>
      <c r="C226" s="248">
        <v>200</v>
      </c>
      <c r="D226" s="252">
        <v>5.8</v>
      </c>
      <c r="E226" s="248">
        <v>5</v>
      </c>
      <c r="F226" s="252">
        <v>9.6</v>
      </c>
      <c r="G226" s="248">
        <v>108</v>
      </c>
    </row>
    <row r="227" spans="1:7">
      <c r="A227" s="440" t="s">
        <v>226</v>
      </c>
      <c r="B227" s="440"/>
      <c r="C227" s="351">
        <v>200</v>
      </c>
      <c r="D227" s="250">
        <v>5.8</v>
      </c>
      <c r="E227" s="250">
        <v>5</v>
      </c>
      <c r="F227" s="250">
        <v>8</v>
      </c>
      <c r="G227" s="248">
        <v>106</v>
      </c>
    </row>
    <row r="228" spans="1:7">
      <c r="A228" s="440" t="s">
        <v>227</v>
      </c>
      <c r="B228" s="440"/>
      <c r="C228" s="357">
        <f>C227+C224+C217+C212+C204</f>
        <v>2850</v>
      </c>
      <c r="D228" s="358">
        <f>D227+D224+D217+D212+D204</f>
        <v>107.34</v>
      </c>
      <c r="E228" s="358">
        <f>E227+E224+E217+E212+E204</f>
        <v>68.61</v>
      </c>
      <c r="F228" s="358">
        <f>F227+F224+F217+F212+F204</f>
        <v>395.04999999999995</v>
      </c>
      <c r="G228" s="358">
        <f>G227+G224+G217+G212+G204</f>
        <v>2653.42</v>
      </c>
    </row>
    <row r="229" spans="1:7">
      <c r="A229" s="345"/>
      <c r="B229" s="346"/>
      <c r="C229" s="346"/>
      <c r="D229" s="346"/>
      <c r="E229" s="346"/>
      <c r="F229" s="346"/>
      <c r="G229" s="346"/>
    </row>
    <row r="230" spans="1:7">
      <c r="A230" s="406"/>
      <c r="B230" s="406"/>
      <c r="C230" s="406"/>
      <c r="D230" s="406"/>
      <c r="E230" s="406"/>
      <c r="F230" s="406"/>
      <c r="G230" s="406"/>
    </row>
    <row r="231" spans="1:7">
      <c r="A231" s="347" t="s">
        <v>209</v>
      </c>
      <c r="B231" s="443" t="s">
        <v>248</v>
      </c>
      <c r="C231" s="443"/>
      <c r="D231" s="443"/>
      <c r="E231" s="406"/>
      <c r="F231" s="406"/>
      <c r="G231" s="406"/>
    </row>
    <row r="232" spans="1:7">
      <c r="A232" s="347" t="s">
        <v>211</v>
      </c>
      <c r="B232" s="443">
        <v>1</v>
      </c>
      <c r="C232" s="443"/>
      <c r="D232" s="443"/>
      <c r="E232" s="348"/>
      <c r="F232" s="346"/>
      <c r="G232" s="346"/>
    </row>
    <row r="233" spans="1:7" ht="15.6" customHeight="1">
      <c r="A233" s="444" t="s">
        <v>6</v>
      </c>
      <c r="B233" s="442" t="s">
        <v>7</v>
      </c>
      <c r="C233" s="442" t="s">
        <v>8</v>
      </c>
      <c r="D233" s="442" t="s">
        <v>10</v>
      </c>
      <c r="E233" s="442"/>
      <c r="F233" s="442"/>
      <c r="G233" s="442" t="s">
        <v>11</v>
      </c>
    </row>
    <row r="234" spans="1:7">
      <c r="A234" s="444"/>
      <c r="B234" s="442"/>
      <c r="C234" s="442"/>
      <c r="D234" s="350" t="s">
        <v>12</v>
      </c>
      <c r="E234" s="350" t="s">
        <v>13</v>
      </c>
      <c r="F234" s="350" t="s">
        <v>14</v>
      </c>
      <c r="G234" s="442"/>
    </row>
    <row r="235" spans="1:7">
      <c r="A235" s="351">
        <v>1</v>
      </c>
      <c r="B235" s="351">
        <v>2</v>
      </c>
      <c r="C235" s="351">
        <v>3</v>
      </c>
      <c r="D235" s="351">
        <v>4</v>
      </c>
      <c r="E235" s="351">
        <v>5</v>
      </c>
      <c r="F235" s="351">
        <v>6</v>
      </c>
      <c r="G235" s="351">
        <v>7</v>
      </c>
    </row>
    <row r="236" spans="1:7">
      <c r="A236" s="440" t="s">
        <v>212</v>
      </c>
      <c r="B236" s="440"/>
      <c r="C236" s="440"/>
      <c r="D236" s="440"/>
      <c r="E236" s="440"/>
      <c r="F236" s="440"/>
      <c r="G236" s="440"/>
    </row>
    <row r="237" spans="1:7">
      <c r="A237" s="248">
        <v>14</v>
      </c>
      <c r="B237" s="249" t="s">
        <v>28</v>
      </c>
      <c r="C237" s="248">
        <v>10</v>
      </c>
      <c r="D237" s="250">
        <v>0.08</v>
      </c>
      <c r="E237" s="250">
        <v>7.25</v>
      </c>
      <c r="F237" s="250">
        <v>0.13</v>
      </c>
      <c r="G237" s="250">
        <v>66.09</v>
      </c>
    </row>
    <row r="238" spans="1:7">
      <c r="A238" s="248">
        <v>209</v>
      </c>
      <c r="B238" s="249" t="s">
        <v>249</v>
      </c>
      <c r="C238" s="248">
        <v>40</v>
      </c>
      <c r="D238" s="250">
        <v>5.08</v>
      </c>
      <c r="E238" s="252">
        <v>4.5999999999999996</v>
      </c>
      <c r="F238" s="250">
        <v>0.28000000000000003</v>
      </c>
      <c r="G238" s="252">
        <v>62.8</v>
      </c>
    </row>
    <row r="239" spans="1:7">
      <c r="A239" s="248">
        <v>173.05</v>
      </c>
      <c r="B239" s="249" t="s">
        <v>82</v>
      </c>
      <c r="C239" s="248">
        <v>250</v>
      </c>
      <c r="D239" s="250">
        <v>6.08</v>
      </c>
      <c r="E239" s="250">
        <v>7.79</v>
      </c>
      <c r="F239" s="250">
        <v>44.82</v>
      </c>
      <c r="G239" s="250">
        <v>274.38</v>
      </c>
    </row>
    <row r="240" spans="1:7">
      <c r="A240" s="248">
        <v>382</v>
      </c>
      <c r="B240" s="249" t="s">
        <v>40</v>
      </c>
      <c r="C240" s="248">
        <v>200</v>
      </c>
      <c r="D240" s="250">
        <v>3.99</v>
      </c>
      <c r="E240" s="250">
        <v>3.17</v>
      </c>
      <c r="F240" s="250">
        <v>16.34</v>
      </c>
      <c r="G240" s="250">
        <v>111.18</v>
      </c>
    </row>
    <row r="241" spans="1:7">
      <c r="A241" s="248"/>
      <c r="B241" s="249" t="s">
        <v>22</v>
      </c>
      <c r="C241" s="248">
        <v>60</v>
      </c>
      <c r="D241" s="250">
        <v>4.74</v>
      </c>
      <c r="E241" s="252">
        <v>0.6</v>
      </c>
      <c r="F241" s="250">
        <v>28.98</v>
      </c>
      <c r="G241" s="248">
        <v>141</v>
      </c>
    </row>
    <row r="242" spans="1:7">
      <c r="A242" s="440" t="s">
        <v>25</v>
      </c>
      <c r="B242" s="440"/>
      <c r="C242" s="351">
        <v>580</v>
      </c>
      <c r="D242" s="250">
        <v>21.55</v>
      </c>
      <c r="E242" s="250">
        <v>23.61</v>
      </c>
      <c r="F242" s="250">
        <v>100.21</v>
      </c>
      <c r="G242" s="250">
        <v>702.45</v>
      </c>
    </row>
    <row r="243" spans="1:7">
      <c r="A243" s="440" t="s">
        <v>214</v>
      </c>
      <c r="B243" s="440"/>
      <c r="C243" s="440"/>
      <c r="D243" s="440"/>
      <c r="E243" s="440"/>
      <c r="F243" s="440"/>
      <c r="G243" s="440"/>
    </row>
    <row r="244" spans="1:7">
      <c r="A244" s="248">
        <v>62</v>
      </c>
      <c r="B244" s="249" t="s">
        <v>297</v>
      </c>
      <c r="C244" s="248">
        <v>100</v>
      </c>
      <c r="D244" s="252">
        <v>1.3</v>
      </c>
      <c r="E244" s="252">
        <v>5.0999999999999996</v>
      </c>
      <c r="F244" s="252">
        <v>6.9</v>
      </c>
      <c r="G244" s="250">
        <v>79.95</v>
      </c>
    </row>
    <row r="245" spans="1:7">
      <c r="A245" s="248">
        <v>102.04</v>
      </c>
      <c r="B245" s="249" t="s">
        <v>250</v>
      </c>
      <c r="C245" s="248">
        <v>250</v>
      </c>
      <c r="D245" s="250">
        <v>5.48</v>
      </c>
      <c r="E245" s="250">
        <v>6.88</v>
      </c>
      <c r="F245" s="250">
        <v>19.059999999999999</v>
      </c>
      <c r="G245" s="250">
        <v>161.88999999999999</v>
      </c>
    </row>
    <row r="246" spans="1:7">
      <c r="A246" s="248">
        <v>256.01</v>
      </c>
      <c r="B246" s="249" t="s">
        <v>328</v>
      </c>
      <c r="C246" s="248">
        <v>100</v>
      </c>
      <c r="D246" s="250">
        <v>16.41</v>
      </c>
      <c r="E246" s="250">
        <v>7.85</v>
      </c>
      <c r="F246" s="250">
        <v>6.79</v>
      </c>
      <c r="G246" s="252">
        <v>163.5</v>
      </c>
    </row>
    <row r="247" spans="1:7">
      <c r="A247" s="248">
        <v>128</v>
      </c>
      <c r="B247" s="249" t="s">
        <v>268</v>
      </c>
      <c r="C247" s="248">
        <v>180</v>
      </c>
      <c r="D247" s="250">
        <v>3.96</v>
      </c>
      <c r="E247" s="250">
        <v>7.12</v>
      </c>
      <c r="F247" s="250">
        <v>26.55</v>
      </c>
      <c r="G247" s="250">
        <v>186.58</v>
      </c>
    </row>
    <row r="248" spans="1:7">
      <c r="A248" s="248">
        <v>349</v>
      </c>
      <c r="B248" s="249" t="s">
        <v>136</v>
      </c>
      <c r="C248" s="248">
        <v>200</v>
      </c>
      <c r="D248" s="250">
        <v>0.59</v>
      </c>
      <c r="E248" s="250">
        <v>0.05</v>
      </c>
      <c r="F248" s="250">
        <v>18.579999999999998</v>
      </c>
      <c r="G248" s="250">
        <v>77.94</v>
      </c>
    </row>
    <row r="249" spans="1:7">
      <c r="A249" s="248"/>
      <c r="B249" s="249" t="s">
        <v>22</v>
      </c>
      <c r="C249" s="248">
        <v>80</v>
      </c>
      <c r="D249" s="250">
        <v>6.32</v>
      </c>
      <c r="E249" s="252">
        <v>0.8</v>
      </c>
      <c r="F249" s="250">
        <v>38.64</v>
      </c>
      <c r="G249" s="248">
        <v>188</v>
      </c>
    </row>
    <row r="250" spans="1:7">
      <c r="A250" s="248"/>
      <c r="B250" s="249" t="s">
        <v>127</v>
      </c>
      <c r="C250" s="248">
        <v>80</v>
      </c>
      <c r="D250" s="250">
        <v>5.28</v>
      </c>
      <c r="E250" s="250">
        <v>0.96</v>
      </c>
      <c r="F250" s="250">
        <v>31.72</v>
      </c>
      <c r="G250" s="252">
        <v>158.4</v>
      </c>
    </row>
    <row r="251" spans="1:7">
      <c r="A251" s="440" t="s">
        <v>128</v>
      </c>
      <c r="B251" s="440"/>
      <c r="C251" s="351">
        <v>950</v>
      </c>
      <c r="D251" s="250">
        <v>36.44</v>
      </c>
      <c r="E251" s="250">
        <v>28.32</v>
      </c>
      <c r="F251" s="250">
        <v>130.65</v>
      </c>
      <c r="G251" s="250">
        <v>929.66</v>
      </c>
    </row>
    <row r="252" spans="1:7">
      <c r="A252" s="440" t="s">
        <v>215</v>
      </c>
      <c r="B252" s="440"/>
      <c r="C252" s="440"/>
      <c r="D252" s="440"/>
      <c r="E252" s="440"/>
      <c r="F252" s="440"/>
      <c r="G252" s="440"/>
    </row>
    <row r="253" spans="1:7">
      <c r="A253" s="248">
        <v>421</v>
      </c>
      <c r="B253" s="249" t="s">
        <v>216</v>
      </c>
      <c r="C253" s="248">
        <v>75</v>
      </c>
      <c r="D253" s="250">
        <v>4.78</v>
      </c>
      <c r="E253" s="250">
        <v>8.35</v>
      </c>
      <c r="F253" s="250">
        <v>33.65</v>
      </c>
      <c r="G253" s="252">
        <v>229.5</v>
      </c>
    </row>
    <row r="254" spans="1:7">
      <c r="A254" s="248">
        <v>377</v>
      </c>
      <c r="B254" s="249" t="s">
        <v>21</v>
      </c>
      <c r="C254" s="248">
        <v>200</v>
      </c>
      <c r="D254" s="250">
        <v>0.06</v>
      </c>
      <c r="E254" s="250">
        <v>0.01</v>
      </c>
      <c r="F254" s="250">
        <v>11.19</v>
      </c>
      <c r="G254" s="250">
        <v>46.28</v>
      </c>
    </row>
    <row r="255" spans="1:7">
      <c r="A255" s="248">
        <v>338.01</v>
      </c>
      <c r="B255" s="249" t="s">
        <v>217</v>
      </c>
      <c r="C255" s="248">
        <v>150</v>
      </c>
      <c r="D255" s="252">
        <v>0.6</v>
      </c>
      <c r="E255" s="250">
        <v>0.45</v>
      </c>
      <c r="F255" s="250">
        <v>15.45</v>
      </c>
      <c r="G255" s="252">
        <v>70.5</v>
      </c>
    </row>
    <row r="256" spans="1:7">
      <c r="A256" s="440" t="s">
        <v>218</v>
      </c>
      <c r="B256" s="440"/>
      <c r="C256" s="351">
        <v>425</v>
      </c>
      <c r="D256" s="250">
        <v>5.44</v>
      </c>
      <c r="E256" s="250">
        <v>8.81</v>
      </c>
      <c r="F256" s="250">
        <v>60.29</v>
      </c>
      <c r="G256" s="250">
        <v>346.28</v>
      </c>
    </row>
    <row r="257" spans="1:7">
      <c r="A257" s="440" t="s">
        <v>219</v>
      </c>
      <c r="B257" s="440"/>
      <c r="C257" s="440"/>
      <c r="D257" s="440"/>
      <c r="E257" s="440"/>
      <c r="F257" s="440"/>
      <c r="G257" s="440"/>
    </row>
    <row r="258" spans="1:7" ht="15" customHeight="1">
      <c r="A258" s="248">
        <v>20</v>
      </c>
      <c r="B258" s="249" t="s">
        <v>303</v>
      </c>
      <c r="C258" s="248">
        <v>100</v>
      </c>
      <c r="D258" s="250">
        <v>0.77</v>
      </c>
      <c r="E258" s="252">
        <v>5.0999999999999996</v>
      </c>
      <c r="F258" s="250">
        <v>2.75</v>
      </c>
      <c r="G258" s="252">
        <v>59.9</v>
      </c>
    </row>
    <row r="259" spans="1:7" ht="15" customHeight="1">
      <c r="A259" s="248">
        <v>290.01</v>
      </c>
      <c r="B259" s="249" t="s">
        <v>252</v>
      </c>
      <c r="C259" s="248">
        <v>100</v>
      </c>
      <c r="D259" s="250">
        <v>17.579999999999998</v>
      </c>
      <c r="E259" s="250">
        <v>12.65</v>
      </c>
      <c r="F259" s="250">
        <v>3.58</v>
      </c>
      <c r="G259" s="250">
        <v>195.05</v>
      </c>
    </row>
    <row r="260" spans="1:7" ht="15" customHeight="1">
      <c r="A260" s="248">
        <v>171.01</v>
      </c>
      <c r="B260" s="249" t="s">
        <v>46</v>
      </c>
      <c r="C260" s="248">
        <v>180</v>
      </c>
      <c r="D260" s="252">
        <v>7.6</v>
      </c>
      <c r="E260" s="250">
        <v>5.61</v>
      </c>
      <c r="F260" s="250">
        <v>34.33</v>
      </c>
      <c r="G260" s="250">
        <v>217.85</v>
      </c>
    </row>
    <row r="261" spans="1:7" ht="15" customHeight="1">
      <c r="A261" s="248">
        <v>377</v>
      </c>
      <c r="B261" s="249" t="s">
        <v>21</v>
      </c>
      <c r="C261" s="248">
        <v>200</v>
      </c>
      <c r="D261" s="250">
        <v>0.06</v>
      </c>
      <c r="E261" s="250">
        <v>0.01</v>
      </c>
      <c r="F261" s="250">
        <v>11.19</v>
      </c>
      <c r="G261" s="250">
        <v>46.28</v>
      </c>
    </row>
    <row r="262" spans="1:7" ht="15" customHeight="1">
      <c r="A262" s="248"/>
      <c r="B262" s="249" t="s">
        <v>22</v>
      </c>
      <c r="C262" s="248">
        <v>100</v>
      </c>
      <c r="D262" s="250">
        <v>7.9</v>
      </c>
      <c r="E262" s="252">
        <v>1</v>
      </c>
      <c r="F262" s="250">
        <v>48.3</v>
      </c>
      <c r="G262" s="248">
        <v>235</v>
      </c>
    </row>
    <row r="263" spans="1:7">
      <c r="A263" s="440" t="s">
        <v>223</v>
      </c>
      <c r="B263" s="440"/>
      <c r="C263" s="351">
        <f>SUM(C258:C262)</f>
        <v>680</v>
      </c>
      <c r="D263" s="356">
        <f>SUM(D258:D262)</f>
        <v>33.909999999999997</v>
      </c>
      <c r="E263" s="356">
        <f>SUM(E258:E262)</f>
        <v>24.37</v>
      </c>
      <c r="F263" s="356">
        <f>SUM(F258:F262)</f>
        <v>100.14999999999999</v>
      </c>
      <c r="G263" s="356">
        <f>SUM(G258:G262)</f>
        <v>754.08</v>
      </c>
    </row>
    <row r="264" spans="1:7">
      <c r="A264" s="440" t="s">
        <v>224</v>
      </c>
      <c r="B264" s="440"/>
      <c r="C264" s="440"/>
      <c r="D264" s="440"/>
      <c r="E264" s="440"/>
      <c r="F264" s="440"/>
      <c r="G264" s="440"/>
    </row>
    <row r="265" spans="1:7" ht="15" customHeight="1">
      <c r="A265" s="248">
        <v>376.03</v>
      </c>
      <c r="B265" s="249" t="s">
        <v>233</v>
      </c>
      <c r="C265" s="248">
        <v>200</v>
      </c>
      <c r="D265" s="252">
        <v>5.8</v>
      </c>
      <c r="E265" s="248">
        <v>5</v>
      </c>
      <c r="F265" s="248">
        <v>8</v>
      </c>
      <c r="G265" s="248">
        <v>106</v>
      </c>
    </row>
    <row r="266" spans="1:7">
      <c r="A266" s="440" t="s">
        <v>226</v>
      </c>
      <c r="B266" s="440"/>
      <c r="C266" s="351">
        <v>200</v>
      </c>
      <c r="D266" s="250">
        <v>5.8</v>
      </c>
      <c r="E266" s="250">
        <v>5</v>
      </c>
      <c r="F266" s="250">
        <v>9.6</v>
      </c>
      <c r="G266" s="248">
        <v>108</v>
      </c>
    </row>
    <row r="267" spans="1:7">
      <c r="A267" s="440" t="s">
        <v>227</v>
      </c>
      <c r="B267" s="440"/>
      <c r="C267" s="357">
        <f>C266+C263+C256+C251+C242</f>
        <v>2835</v>
      </c>
      <c r="D267" s="358">
        <f>D266+D263+D256+D251+D242</f>
        <v>103.13999999999999</v>
      </c>
      <c r="E267" s="358">
        <f>E266+E263+E256+E251+E242</f>
        <v>90.11</v>
      </c>
      <c r="F267" s="358">
        <f>F266+F263+F256+F251+F242</f>
        <v>400.9</v>
      </c>
      <c r="G267" s="358">
        <f>G266+G263+G256+G251+G242</f>
        <v>2840.4700000000003</v>
      </c>
    </row>
    <row r="268" spans="1:7">
      <c r="A268" s="345"/>
      <c r="B268" s="346"/>
      <c r="C268" s="346"/>
      <c r="D268" s="346"/>
      <c r="E268" s="346"/>
      <c r="F268" s="346"/>
      <c r="G268" s="346"/>
    </row>
    <row r="269" spans="1:7">
      <c r="A269" s="406"/>
      <c r="B269" s="406"/>
      <c r="C269" s="406"/>
      <c r="D269" s="406"/>
      <c r="E269" s="406"/>
      <c r="F269" s="406"/>
      <c r="G269" s="406"/>
    </row>
    <row r="270" spans="1:7">
      <c r="A270" s="347" t="s">
        <v>209</v>
      </c>
      <c r="B270" s="443" t="s">
        <v>210</v>
      </c>
      <c r="C270" s="443"/>
      <c r="D270" s="443"/>
      <c r="E270" s="406"/>
      <c r="F270" s="406"/>
      <c r="G270" s="406"/>
    </row>
    <row r="271" spans="1:7">
      <c r="A271" s="347" t="s">
        <v>211</v>
      </c>
      <c r="B271" s="443">
        <v>2</v>
      </c>
      <c r="C271" s="443"/>
      <c r="D271" s="443"/>
      <c r="E271" s="348"/>
      <c r="F271" s="346"/>
      <c r="G271" s="346"/>
    </row>
    <row r="272" spans="1:7" ht="15.6" customHeight="1">
      <c r="A272" s="444" t="s">
        <v>6</v>
      </c>
      <c r="B272" s="442" t="s">
        <v>7</v>
      </c>
      <c r="C272" s="442" t="s">
        <v>8</v>
      </c>
      <c r="D272" s="442" t="s">
        <v>10</v>
      </c>
      <c r="E272" s="442"/>
      <c r="F272" s="442"/>
      <c r="G272" s="442" t="s">
        <v>11</v>
      </c>
    </row>
    <row r="273" spans="1:7">
      <c r="A273" s="444"/>
      <c r="B273" s="442"/>
      <c r="C273" s="442"/>
      <c r="D273" s="350" t="s">
        <v>12</v>
      </c>
      <c r="E273" s="350" t="s">
        <v>13</v>
      </c>
      <c r="F273" s="350" t="s">
        <v>14</v>
      </c>
      <c r="G273" s="442"/>
    </row>
    <row r="274" spans="1:7">
      <c r="A274" s="351">
        <v>1</v>
      </c>
      <c r="B274" s="351">
        <v>2</v>
      </c>
      <c r="C274" s="351">
        <v>3</v>
      </c>
      <c r="D274" s="351">
        <v>4</v>
      </c>
      <c r="E274" s="351">
        <v>5</v>
      </c>
      <c r="F274" s="351">
        <v>6</v>
      </c>
      <c r="G274" s="351">
        <v>7</v>
      </c>
    </row>
    <row r="275" spans="1:7">
      <c r="A275" s="440" t="s">
        <v>212</v>
      </c>
      <c r="B275" s="440"/>
      <c r="C275" s="440"/>
      <c r="D275" s="440"/>
      <c r="E275" s="440"/>
      <c r="F275" s="440"/>
      <c r="G275" s="440"/>
    </row>
    <row r="276" spans="1:7">
      <c r="A276" s="248">
        <v>14</v>
      </c>
      <c r="B276" s="249" t="s">
        <v>28</v>
      </c>
      <c r="C276" s="248">
        <v>10</v>
      </c>
      <c r="D276" s="250">
        <v>0.08</v>
      </c>
      <c r="E276" s="250">
        <v>7.25</v>
      </c>
      <c r="F276" s="250">
        <v>0.13</v>
      </c>
      <c r="G276" s="250">
        <v>66.09</v>
      </c>
    </row>
    <row r="277" spans="1:7" ht="20.399999999999999" customHeight="1">
      <c r="A277" s="253">
        <v>356.01</v>
      </c>
      <c r="B277" s="254" t="s">
        <v>329</v>
      </c>
      <c r="C277" s="253">
        <v>120</v>
      </c>
      <c r="D277" s="353">
        <v>19.23</v>
      </c>
      <c r="E277" s="353">
        <v>12.39</v>
      </c>
      <c r="F277" s="370">
        <v>2.13</v>
      </c>
      <c r="G277" s="353">
        <v>206.93</v>
      </c>
    </row>
    <row r="278" spans="1:7">
      <c r="A278" s="248">
        <v>171</v>
      </c>
      <c r="B278" s="249" t="s">
        <v>262</v>
      </c>
      <c r="C278" s="248">
        <v>180</v>
      </c>
      <c r="D278" s="250">
        <v>4.3600000000000003</v>
      </c>
      <c r="E278" s="250">
        <v>0.48</v>
      </c>
      <c r="F278" s="250">
        <v>27.13</v>
      </c>
      <c r="G278" s="250">
        <v>91.08</v>
      </c>
    </row>
    <row r="279" spans="1:7">
      <c r="A279" s="248">
        <v>376</v>
      </c>
      <c r="B279" s="249" t="s">
        <v>32</v>
      </c>
      <c r="C279" s="248">
        <v>200</v>
      </c>
      <c r="D279" s="251"/>
      <c r="E279" s="251"/>
      <c r="F279" s="250">
        <v>11.09</v>
      </c>
      <c r="G279" s="250">
        <v>44.34</v>
      </c>
    </row>
    <row r="280" spans="1:7">
      <c r="A280" s="248"/>
      <c r="B280" s="249" t="s">
        <v>22</v>
      </c>
      <c r="C280" s="248">
        <v>60</v>
      </c>
      <c r="D280" s="250">
        <v>4.74</v>
      </c>
      <c r="E280" s="252">
        <v>0.6</v>
      </c>
      <c r="F280" s="250">
        <v>28.98</v>
      </c>
      <c r="G280" s="248">
        <v>141</v>
      </c>
    </row>
    <row r="281" spans="1:7">
      <c r="A281" s="440" t="s">
        <v>25</v>
      </c>
      <c r="B281" s="440"/>
      <c r="C281" s="351">
        <v>570</v>
      </c>
      <c r="D281" s="250">
        <f>SUM(D276:D280)</f>
        <v>28.409999999999997</v>
      </c>
      <c r="E281" s="250">
        <f>SUM(E276:E280)</f>
        <v>20.720000000000002</v>
      </c>
      <c r="F281" s="250">
        <f>SUM(F276:F280)</f>
        <v>69.460000000000008</v>
      </c>
      <c r="G281" s="250">
        <f>SUM(G276:G280)</f>
        <v>549.43999999999994</v>
      </c>
    </row>
    <row r="282" spans="1:7">
      <c r="A282" s="440" t="s">
        <v>214</v>
      </c>
      <c r="B282" s="440"/>
      <c r="C282" s="440"/>
      <c r="D282" s="440"/>
      <c r="E282" s="440"/>
      <c r="F282" s="440"/>
      <c r="G282" s="440"/>
    </row>
    <row r="283" spans="1:7">
      <c r="A283" s="248">
        <v>50.02</v>
      </c>
      <c r="B283" s="249" t="s">
        <v>306</v>
      </c>
      <c r="C283" s="248">
        <v>100</v>
      </c>
      <c r="D283" s="250">
        <v>4.2699999999999996</v>
      </c>
      <c r="E283" s="250">
        <v>7.69</v>
      </c>
      <c r="F283" s="250">
        <v>8.16</v>
      </c>
      <c r="G283" s="250">
        <v>122.33</v>
      </c>
    </row>
    <row r="284" spans="1:7">
      <c r="A284" s="248">
        <v>100.01</v>
      </c>
      <c r="B284" s="249" t="s">
        <v>151</v>
      </c>
      <c r="C284" s="248">
        <v>250</v>
      </c>
      <c r="D284" s="250">
        <v>2.2799999999999998</v>
      </c>
      <c r="E284" s="250">
        <v>4.28</v>
      </c>
      <c r="F284" s="250">
        <v>10.67</v>
      </c>
      <c r="G284" s="250">
        <v>90.79</v>
      </c>
    </row>
    <row r="285" spans="1:7">
      <c r="A285" s="248">
        <v>274.01</v>
      </c>
      <c r="B285" s="249" t="s">
        <v>57</v>
      </c>
      <c r="C285" s="248">
        <v>100</v>
      </c>
      <c r="D285" s="250">
        <v>19.18</v>
      </c>
      <c r="E285" s="250">
        <v>10.24</v>
      </c>
      <c r="F285" s="250">
        <v>1.91</v>
      </c>
      <c r="G285" s="250">
        <v>176.68</v>
      </c>
    </row>
    <row r="286" spans="1:7">
      <c r="A286" s="248">
        <v>202</v>
      </c>
      <c r="B286" s="249" t="s">
        <v>19</v>
      </c>
      <c r="C286" s="248">
        <v>200</v>
      </c>
      <c r="D286" s="252">
        <v>8.8000000000000007</v>
      </c>
      <c r="E286" s="250">
        <v>1.04</v>
      </c>
      <c r="F286" s="252">
        <v>56.4</v>
      </c>
      <c r="G286" s="252">
        <v>270.39999999999998</v>
      </c>
    </row>
    <row r="287" spans="1:7">
      <c r="A287" s="248">
        <v>342</v>
      </c>
      <c r="B287" s="249" t="s">
        <v>143</v>
      </c>
      <c r="C287" s="248">
        <v>200</v>
      </c>
      <c r="D287" s="250">
        <v>0.16</v>
      </c>
      <c r="E287" s="250">
        <v>0.04</v>
      </c>
      <c r="F287" s="250">
        <v>15.42</v>
      </c>
      <c r="G287" s="252">
        <v>63.6</v>
      </c>
    </row>
    <row r="288" spans="1:7">
      <c r="A288" s="248"/>
      <c r="B288" s="249" t="s">
        <v>22</v>
      </c>
      <c r="C288" s="248">
        <v>80</v>
      </c>
      <c r="D288" s="250">
        <v>6.32</v>
      </c>
      <c r="E288" s="252">
        <v>0.8</v>
      </c>
      <c r="F288" s="250">
        <v>38.64</v>
      </c>
      <c r="G288" s="248">
        <v>188</v>
      </c>
    </row>
    <row r="289" spans="1:7">
      <c r="A289" s="248"/>
      <c r="B289" s="249" t="s">
        <v>127</v>
      </c>
      <c r="C289" s="248">
        <v>80</v>
      </c>
      <c r="D289" s="250">
        <v>5.28</v>
      </c>
      <c r="E289" s="250">
        <v>0.96</v>
      </c>
      <c r="F289" s="250">
        <v>31.72</v>
      </c>
      <c r="G289" s="252">
        <v>158.4</v>
      </c>
    </row>
    <row r="290" spans="1:7">
      <c r="A290" s="440" t="s">
        <v>128</v>
      </c>
      <c r="B290" s="440"/>
      <c r="C290" s="351">
        <v>1000</v>
      </c>
      <c r="D290" s="250">
        <f>SUM(D283:D289)</f>
        <v>46.29</v>
      </c>
      <c r="E290" s="250">
        <f>SUM(E283:E289)</f>
        <v>25.05</v>
      </c>
      <c r="F290" s="250">
        <f>SUM(F283:F289)</f>
        <v>162.91999999999999</v>
      </c>
      <c r="G290" s="250">
        <f>SUM(G283:G289)</f>
        <v>1070.2</v>
      </c>
    </row>
    <row r="291" spans="1:7">
      <c r="A291" s="440" t="s">
        <v>215</v>
      </c>
      <c r="B291" s="440"/>
      <c r="C291" s="440"/>
      <c r="D291" s="440"/>
      <c r="E291" s="440"/>
      <c r="F291" s="440"/>
      <c r="G291" s="440"/>
    </row>
    <row r="292" spans="1:7">
      <c r="A292" s="248">
        <v>421</v>
      </c>
      <c r="B292" s="249" t="s">
        <v>238</v>
      </c>
      <c r="C292" s="248">
        <v>75</v>
      </c>
      <c r="D292" s="250">
        <v>7.64</v>
      </c>
      <c r="E292" s="250">
        <v>9.69</v>
      </c>
      <c r="F292" s="250">
        <v>32.28</v>
      </c>
      <c r="G292" s="250">
        <v>247.41</v>
      </c>
    </row>
    <row r="293" spans="1:7">
      <c r="A293" s="248">
        <v>378</v>
      </c>
      <c r="B293" s="249" t="s">
        <v>222</v>
      </c>
      <c r="C293" s="248">
        <v>200</v>
      </c>
      <c r="D293" s="250">
        <v>1.61</v>
      </c>
      <c r="E293" s="250">
        <v>1.39</v>
      </c>
      <c r="F293" s="250">
        <v>13.76</v>
      </c>
      <c r="G293" s="250">
        <v>74.34</v>
      </c>
    </row>
    <row r="294" spans="1:7">
      <c r="A294" s="248">
        <v>338.01</v>
      </c>
      <c r="B294" s="249" t="s">
        <v>217</v>
      </c>
      <c r="C294" s="248">
        <v>150</v>
      </c>
      <c r="D294" s="252">
        <v>0.6</v>
      </c>
      <c r="E294" s="250">
        <v>0.45</v>
      </c>
      <c r="F294" s="250">
        <v>15.45</v>
      </c>
      <c r="G294" s="252">
        <v>70.5</v>
      </c>
    </row>
    <row r="295" spans="1:7">
      <c r="A295" s="440" t="s">
        <v>218</v>
      </c>
      <c r="B295" s="440"/>
      <c r="C295" s="351">
        <v>425</v>
      </c>
      <c r="D295" s="250">
        <v>9.85</v>
      </c>
      <c r="E295" s="250">
        <v>11.53</v>
      </c>
      <c r="F295" s="250">
        <v>61.49</v>
      </c>
      <c r="G295" s="250">
        <v>392.25</v>
      </c>
    </row>
    <row r="296" spans="1:7">
      <c r="A296" s="440" t="s">
        <v>219</v>
      </c>
      <c r="B296" s="440"/>
      <c r="C296" s="440"/>
      <c r="D296" s="440"/>
      <c r="E296" s="440"/>
      <c r="F296" s="440"/>
      <c r="G296" s="440"/>
    </row>
    <row r="297" spans="1:7" ht="15" customHeight="1">
      <c r="A297" s="248">
        <v>99.01</v>
      </c>
      <c r="B297" s="249" t="s">
        <v>245</v>
      </c>
      <c r="C297" s="248">
        <v>100</v>
      </c>
      <c r="D297" s="250">
        <v>1.84</v>
      </c>
      <c r="E297" s="250">
        <v>8.26</v>
      </c>
      <c r="F297" s="250">
        <v>12.82</v>
      </c>
      <c r="G297" s="252">
        <v>133.30000000000001</v>
      </c>
    </row>
    <row r="298" spans="1:7" ht="15" customHeight="1">
      <c r="A298" s="248">
        <v>268.01</v>
      </c>
      <c r="B298" s="249" t="s">
        <v>133</v>
      </c>
      <c r="C298" s="248">
        <v>100</v>
      </c>
      <c r="D298" s="250">
        <v>17.72</v>
      </c>
      <c r="E298" s="250">
        <v>8.75</v>
      </c>
      <c r="F298" s="250">
        <v>15.25</v>
      </c>
      <c r="G298" s="252">
        <v>211.1</v>
      </c>
    </row>
    <row r="299" spans="1:7" ht="16.350000000000001" customHeight="1">
      <c r="A299" s="248">
        <v>415.01</v>
      </c>
      <c r="B299" s="249" t="s">
        <v>265</v>
      </c>
      <c r="C299" s="248">
        <v>180</v>
      </c>
      <c r="D299" s="250">
        <v>4.22</v>
      </c>
      <c r="E299" s="250">
        <v>3.55</v>
      </c>
      <c r="F299" s="250">
        <v>38.25</v>
      </c>
      <c r="G299" s="250">
        <v>202.08</v>
      </c>
    </row>
    <row r="300" spans="1:7" ht="15" customHeight="1">
      <c r="A300" s="248">
        <v>376</v>
      </c>
      <c r="B300" s="249" t="s">
        <v>32</v>
      </c>
      <c r="C300" s="248">
        <v>200</v>
      </c>
      <c r="D300" s="251"/>
      <c r="E300" s="251"/>
      <c r="F300" s="250">
        <v>11.09</v>
      </c>
      <c r="G300" s="250">
        <v>44.34</v>
      </c>
    </row>
    <row r="301" spans="1:7" ht="15" customHeight="1">
      <c r="A301" s="248"/>
      <c r="B301" s="249" t="s">
        <v>22</v>
      </c>
      <c r="C301" s="248">
        <v>100</v>
      </c>
      <c r="D301" s="250">
        <v>7.9</v>
      </c>
      <c r="E301" s="252">
        <v>1</v>
      </c>
      <c r="F301" s="250">
        <v>48.3</v>
      </c>
      <c r="G301" s="248">
        <v>235</v>
      </c>
    </row>
    <row r="302" spans="1:7">
      <c r="A302" s="440" t="s">
        <v>223</v>
      </c>
      <c r="B302" s="440"/>
      <c r="C302" s="351">
        <v>620</v>
      </c>
      <c r="D302" s="250">
        <v>26.58</v>
      </c>
      <c r="E302" s="250">
        <v>15.72</v>
      </c>
      <c r="F302" s="250">
        <v>88.56</v>
      </c>
      <c r="G302" s="250">
        <v>603.61</v>
      </c>
    </row>
    <row r="303" spans="1:7">
      <c r="A303" s="440" t="s">
        <v>224</v>
      </c>
      <c r="B303" s="440"/>
      <c r="C303" s="440"/>
      <c r="D303" s="440"/>
      <c r="E303" s="440"/>
      <c r="F303" s="440"/>
      <c r="G303" s="440"/>
    </row>
    <row r="304" spans="1:7">
      <c r="A304" s="248">
        <v>376.02</v>
      </c>
      <c r="B304" s="249" t="s">
        <v>225</v>
      </c>
      <c r="C304" s="248">
        <v>200</v>
      </c>
      <c r="D304" s="252">
        <v>5.6</v>
      </c>
      <c r="E304" s="248">
        <v>4.8</v>
      </c>
      <c r="F304" s="252">
        <v>30</v>
      </c>
      <c r="G304" s="248">
        <v>186</v>
      </c>
    </row>
    <row r="305" spans="1:7">
      <c r="A305" s="440" t="s">
        <v>226</v>
      </c>
      <c r="B305" s="440"/>
      <c r="C305" s="351">
        <v>200</v>
      </c>
      <c r="D305" s="250">
        <v>5.8</v>
      </c>
      <c r="E305" s="250">
        <v>5</v>
      </c>
      <c r="F305" s="250">
        <v>8</v>
      </c>
      <c r="G305" s="248">
        <v>106</v>
      </c>
    </row>
    <row r="306" spans="1:7">
      <c r="A306" s="440" t="s">
        <v>227</v>
      </c>
      <c r="B306" s="440"/>
      <c r="C306" s="357">
        <f>C305+C302+C295+C290+C281</f>
        <v>2815</v>
      </c>
      <c r="D306" s="358">
        <f>D305+D302+D295+D290+D281</f>
        <v>116.92999999999999</v>
      </c>
      <c r="E306" s="358">
        <f>E305+E302+E295+E290+E281</f>
        <v>78.02</v>
      </c>
      <c r="F306" s="358">
        <f>F305+F302+F295+F290+F281</f>
        <v>390.43000000000006</v>
      </c>
      <c r="G306" s="358">
        <f>G305+G302+G295+G290+G281</f>
        <v>2721.5000000000005</v>
      </c>
    </row>
    <row r="307" spans="1:7">
      <c r="A307" s="345"/>
      <c r="B307" s="346"/>
      <c r="C307" s="346"/>
      <c r="D307" s="346"/>
      <c r="E307" s="346"/>
      <c r="F307" s="346"/>
      <c r="G307" s="346"/>
    </row>
    <row r="308" spans="1:7">
      <c r="A308" s="406"/>
      <c r="B308" s="406"/>
      <c r="C308" s="406"/>
      <c r="D308" s="406"/>
      <c r="E308" s="406"/>
      <c r="F308" s="406"/>
      <c r="G308" s="406"/>
    </row>
    <row r="309" spans="1:7">
      <c r="A309" s="347" t="s">
        <v>209</v>
      </c>
      <c r="B309" s="443" t="s">
        <v>228</v>
      </c>
      <c r="C309" s="443"/>
      <c r="D309" s="443"/>
      <c r="E309" s="406"/>
      <c r="F309" s="406"/>
      <c r="G309" s="406"/>
    </row>
    <row r="310" spans="1:7">
      <c r="A310" s="347" t="s">
        <v>211</v>
      </c>
      <c r="B310" s="443">
        <v>2</v>
      </c>
      <c r="C310" s="443"/>
      <c r="D310" s="443"/>
      <c r="E310" s="348"/>
      <c r="F310" s="346"/>
      <c r="G310" s="346"/>
    </row>
    <row r="311" spans="1:7" ht="15.6" customHeight="1">
      <c r="A311" s="444" t="s">
        <v>6</v>
      </c>
      <c r="B311" s="442" t="s">
        <v>7</v>
      </c>
      <c r="C311" s="442" t="s">
        <v>8</v>
      </c>
      <c r="D311" s="442" t="s">
        <v>10</v>
      </c>
      <c r="E311" s="442"/>
      <c r="F311" s="442"/>
      <c r="G311" s="442" t="s">
        <v>11</v>
      </c>
    </row>
    <row r="312" spans="1:7">
      <c r="A312" s="444"/>
      <c r="B312" s="442"/>
      <c r="C312" s="442"/>
      <c r="D312" s="350" t="s">
        <v>12</v>
      </c>
      <c r="E312" s="350" t="s">
        <v>13</v>
      </c>
      <c r="F312" s="350" t="s">
        <v>14</v>
      </c>
      <c r="G312" s="442"/>
    </row>
    <row r="313" spans="1:7">
      <c r="A313" s="351">
        <v>1</v>
      </c>
      <c r="B313" s="351">
        <v>2</v>
      </c>
      <c r="C313" s="351">
        <v>3</v>
      </c>
      <c r="D313" s="351">
        <v>4</v>
      </c>
      <c r="E313" s="351">
        <v>5</v>
      </c>
      <c r="F313" s="351">
        <v>6</v>
      </c>
      <c r="G313" s="351">
        <v>7</v>
      </c>
    </row>
    <row r="314" spans="1:7">
      <c r="A314" s="440" t="s">
        <v>212</v>
      </c>
      <c r="B314" s="440"/>
      <c r="C314" s="440"/>
      <c r="D314" s="440"/>
      <c r="E314" s="440"/>
      <c r="F314" s="440"/>
      <c r="G314" s="440"/>
    </row>
    <row r="315" spans="1:7">
      <c r="A315" s="248">
        <v>14</v>
      </c>
      <c r="B315" s="249" t="s">
        <v>28</v>
      </c>
      <c r="C315" s="248">
        <v>10</v>
      </c>
      <c r="D315" s="250">
        <v>0.08</v>
      </c>
      <c r="E315" s="250">
        <v>7.25</v>
      </c>
      <c r="F315" s="250">
        <v>0.13</v>
      </c>
      <c r="G315" s="250">
        <v>66.09</v>
      </c>
    </row>
    <row r="316" spans="1:7" ht="31.2">
      <c r="A316" s="248">
        <v>223</v>
      </c>
      <c r="B316" s="249" t="s">
        <v>287</v>
      </c>
      <c r="C316" s="248">
        <v>180</v>
      </c>
      <c r="D316" s="250">
        <v>25.44</v>
      </c>
      <c r="E316" s="250">
        <v>18.48</v>
      </c>
      <c r="F316" s="250">
        <v>38.81</v>
      </c>
      <c r="G316" s="250">
        <v>428.38</v>
      </c>
    </row>
    <row r="317" spans="1:7">
      <c r="A317" s="248">
        <v>377</v>
      </c>
      <c r="B317" s="249" t="s">
        <v>21</v>
      </c>
      <c r="C317" s="248">
        <v>200</v>
      </c>
      <c r="D317" s="250">
        <v>0.06</v>
      </c>
      <c r="E317" s="250">
        <v>0.01</v>
      </c>
      <c r="F317" s="250">
        <v>11.19</v>
      </c>
      <c r="G317" s="250">
        <v>46.28</v>
      </c>
    </row>
    <row r="318" spans="1:7">
      <c r="A318" s="248"/>
      <c r="B318" s="249" t="s">
        <v>22</v>
      </c>
      <c r="C318" s="248">
        <v>60</v>
      </c>
      <c r="D318" s="250">
        <v>4.74</v>
      </c>
      <c r="E318" s="252">
        <v>0.6</v>
      </c>
      <c r="F318" s="250">
        <v>28.98</v>
      </c>
      <c r="G318" s="248">
        <v>141</v>
      </c>
    </row>
    <row r="319" spans="1:7">
      <c r="A319" s="248">
        <v>338</v>
      </c>
      <c r="B319" s="249" t="s">
        <v>217</v>
      </c>
      <c r="C319" s="248">
        <v>100</v>
      </c>
      <c r="D319" s="252">
        <v>0.4</v>
      </c>
      <c r="E319" s="252">
        <v>0.3</v>
      </c>
      <c r="F319" s="252">
        <v>10.3</v>
      </c>
      <c r="G319" s="248">
        <v>47</v>
      </c>
    </row>
    <row r="320" spans="1:7">
      <c r="A320" s="440" t="s">
        <v>25</v>
      </c>
      <c r="B320" s="440"/>
      <c r="C320" s="351">
        <v>550</v>
      </c>
      <c r="D320" s="250">
        <v>30.72</v>
      </c>
      <c r="E320" s="250">
        <v>26.64</v>
      </c>
      <c r="F320" s="250">
        <v>89.41</v>
      </c>
      <c r="G320" s="250">
        <v>728.75</v>
      </c>
    </row>
    <row r="321" spans="1:7">
      <c r="A321" s="440" t="s">
        <v>214</v>
      </c>
      <c r="B321" s="440"/>
      <c r="C321" s="440"/>
      <c r="D321" s="440"/>
      <c r="E321" s="440"/>
      <c r="F321" s="440"/>
      <c r="G321" s="440"/>
    </row>
    <row r="322" spans="1:7">
      <c r="A322" s="248">
        <v>62.01</v>
      </c>
      <c r="B322" s="249" t="s">
        <v>290</v>
      </c>
      <c r="C322" s="248">
        <v>100</v>
      </c>
      <c r="D322" s="250">
        <v>3.36</v>
      </c>
      <c r="E322" s="250">
        <v>6.03</v>
      </c>
      <c r="F322" s="250">
        <v>5.52</v>
      </c>
      <c r="G322" s="250">
        <v>91.37</v>
      </c>
    </row>
    <row r="323" spans="1:7">
      <c r="A323" s="248">
        <v>103.01</v>
      </c>
      <c r="B323" s="249" t="s">
        <v>132</v>
      </c>
      <c r="C323" s="248">
        <v>250</v>
      </c>
      <c r="D323" s="250">
        <v>2.71</v>
      </c>
      <c r="E323" s="250">
        <v>6.39</v>
      </c>
      <c r="F323" s="250">
        <v>18.690000000000001</v>
      </c>
      <c r="G323" s="250">
        <v>143.46</v>
      </c>
    </row>
    <row r="324" spans="1:7">
      <c r="A324" s="253" t="s">
        <v>84</v>
      </c>
      <c r="B324" s="249" t="s">
        <v>171</v>
      </c>
      <c r="C324" s="253">
        <v>100</v>
      </c>
      <c r="D324" s="353">
        <v>16.32</v>
      </c>
      <c r="E324" s="353">
        <v>8.5500000000000007</v>
      </c>
      <c r="F324" s="353">
        <v>13.38</v>
      </c>
      <c r="G324" s="353">
        <v>193.93</v>
      </c>
    </row>
    <row r="325" spans="1:7">
      <c r="A325" s="253">
        <v>487</v>
      </c>
      <c r="B325" s="249" t="s">
        <v>293</v>
      </c>
      <c r="C325" s="253">
        <v>180</v>
      </c>
      <c r="D325" s="353">
        <v>3.92</v>
      </c>
      <c r="E325" s="255">
        <v>4.5</v>
      </c>
      <c r="F325" s="353">
        <v>13.64</v>
      </c>
      <c r="G325" s="353">
        <v>112.28</v>
      </c>
    </row>
    <row r="326" spans="1:7">
      <c r="A326" s="248">
        <v>342.01</v>
      </c>
      <c r="B326" s="249" t="s">
        <v>126</v>
      </c>
      <c r="C326" s="248">
        <v>200</v>
      </c>
      <c r="D326" s="250">
        <v>0.16</v>
      </c>
      <c r="E326" s="250">
        <v>0.16</v>
      </c>
      <c r="F326" s="252">
        <v>14.9</v>
      </c>
      <c r="G326" s="250">
        <v>62.69</v>
      </c>
    </row>
    <row r="327" spans="1:7">
      <c r="A327" s="248"/>
      <c r="B327" s="249" t="s">
        <v>22</v>
      </c>
      <c r="C327" s="248">
        <v>80</v>
      </c>
      <c r="D327" s="250">
        <v>6.32</v>
      </c>
      <c r="E327" s="252">
        <v>0.8</v>
      </c>
      <c r="F327" s="250">
        <v>38.64</v>
      </c>
      <c r="G327" s="248">
        <v>188</v>
      </c>
    </row>
    <row r="328" spans="1:7">
      <c r="A328" s="248"/>
      <c r="B328" s="249" t="s">
        <v>127</v>
      </c>
      <c r="C328" s="248">
        <v>80</v>
      </c>
      <c r="D328" s="250">
        <v>5.28</v>
      </c>
      <c r="E328" s="250">
        <v>0.96</v>
      </c>
      <c r="F328" s="250">
        <v>31.72</v>
      </c>
      <c r="G328" s="252">
        <v>158.4</v>
      </c>
    </row>
    <row r="329" spans="1:7">
      <c r="A329" s="440" t="s">
        <v>128</v>
      </c>
      <c r="B329" s="440"/>
      <c r="C329" s="351">
        <v>960</v>
      </c>
      <c r="D329" s="250">
        <v>35.89</v>
      </c>
      <c r="E329" s="250">
        <v>29.47</v>
      </c>
      <c r="F329" s="250">
        <v>129.27000000000001</v>
      </c>
      <c r="G329" s="250">
        <v>932.22</v>
      </c>
    </row>
    <row r="330" spans="1:7">
      <c r="A330" s="440" t="s">
        <v>215</v>
      </c>
      <c r="B330" s="440"/>
      <c r="C330" s="440"/>
      <c r="D330" s="440"/>
      <c r="E330" s="440"/>
      <c r="F330" s="440"/>
      <c r="G330" s="440"/>
    </row>
    <row r="331" spans="1:7">
      <c r="A331" s="248">
        <v>406</v>
      </c>
      <c r="B331" s="249" t="s">
        <v>254</v>
      </c>
      <c r="C331" s="248">
        <v>75</v>
      </c>
      <c r="D331" s="250">
        <v>5.14</v>
      </c>
      <c r="E331" s="250">
        <v>6.44</v>
      </c>
      <c r="F331" s="250">
        <v>26.61</v>
      </c>
      <c r="G331" s="250">
        <v>184.89</v>
      </c>
    </row>
    <row r="332" spans="1:7">
      <c r="A332" s="248">
        <v>376</v>
      </c>
      <c r="B332" s="249" t="s">
        <v>32</v>
      </c>
      <c r="C332" s="248">
        <v>200</v>
      </c>
      <c r="D332" s="251"/>
      <c r="E332" s="251"/>
      <c r="F332" s="250">
        <v>11.09</v>
      </c>
      <c r="G332" s="250">
        <v>44.34</v>
      </c>
    </row>
    <row r="333" spans="1:7">
      <c r="A333" s="248">
        <v>338.02</v>
      </c>
      <c r="B333" s="249" t="s">
        <v>230</v>
      </c>
      <c r="C333" s="248">
        <v>150</v>
      </c>
      <c r="D333" s="252">
        <v>0.6</v>
      </c>
      <c r="E333" s="252">
        <v>0.6</v>
      </c>
      <c r="F333" s="252">
        <v>14.7</v>
      </c>
      <c r="G333" s="252">
        <v>70.5</v>
      </c>
    </row>
    <row r="334" spans="1:7">
      <c r="A334" s="440" t="s">
        <v>218</v>
      </c>
      <c r="B334" s="440"/>
      <c r="C334" s="351">
        <v>425</v>
      </c>
      <c r="D334" s="250">
        <v>5.74</v>
      </c>
      <c r="E334" s="250">
        <v>7.04</v>
      </c>
      <c r="F334" s="250">
        <v>52.4</v>
      </c>
      <c r="G334" s="250">
        <v>299.73</v>
      </c>
    </row>
    <row r="335" spans="1:7">
      <c r="A335" s="440" t="s">
        <v>219</v>
      </c>
      <c r="B335" s="440"/>
      <c r="C335" s="440"/>
      <c r="D335" s="440"/>
      <c r="E335" s="440"/>
      <c r="F335" s="440"/>
      <c r="G335" s="440"/>
    </row>
    <row r="336" spans="1:7" ht="15" customHeight="1">
      <c r="A336" s="248">
        <v>62</v>
      </c>
      <c r="B336" s="249" t="s">
        <v>297</v>
      </c>
      <c r="C336" s="248">
        <v>100</v>
      </c>
      <c r="D336" s="252">
        <v>1.3</v>
      </c>
      <c r="E336" s="252">
        <v>5.0999999999999996</v>
      </c>
      <c r="F336" s="252">
        <v>6.9</v>
      </c>
      <c r="G336" s="250">
        <v>79.95</v>
      </c>
    </row>
    <row r="337" spans="1:7" ht="15" customHeight="1">
      <c r="A337" s="248">
        <v>214.01</v>
      </c>
      <c r="B337" s="249" t="s">
        <v>255</v>
      </c>
      <c r="C337" s="248">
        <v>250</v>
      </c>
      <c r="D337" s="250">
        <v>17.579999999999998</v>
      </c>
      <c r="E337" s="252">
        <v>13.7</v>
      </c>
      <c r="F337" s="250">
        <v>25.83</v>
      </c>
      <c r="G337" s="250">
        <v>296.33999999999997</v>
      </c>
    </row>
    <row r="338" spans="1:7" ht="15" customHeight="1">
      <c r="A338" s="248">
        <v>378</v>
      </c>
      <c r="B338" s="249" t="s">
        <v>222</v>
      </c>
      <c r="C338" s="248">
        <v>200</v>
      </c>
      <c r="D338" s="250">
        <v>1.61</v>
      </c>
      <c r="E338" s="250">
        <v>1.39</v>
      </c>
      <c r="F338" s="250">
        <v>13.76</v>
      </c>
      <c r="G338" s="250">
        <v>74.34</v>
      </c>
    </row>
    <row r="339" spans="1:7" ht="15" customHeight="1">
      <c r="A339" s="248"/>
      <c r="B339" s="249" t="s">
        <v>22</v>
      </c>
      <c r="C339" s="248">
        <v>100</v>
      </c>
      <c r="D339" s="250">
        <v>7.9</v>
      </c>
      <c r="E339" s="252">
        <v>1</v>
      </c>
      <c r="F339" s="250">
        <v>48.3</v>
      </c>
      <c r="G339" s="248">
        <v>235</v>
      </c>
    </row>
    <row r="340" spans="1:7">
      <c r="A340" s="440" t="s">
        <v>223</v>
      </c>
      <c r="B340" s="440"/>
      <c r="C340" s="351">
        <v>610</v>
      </c>
      <c r="D340" s="250">
        <v>25.23</v>
      </c>
      <c r="E340" s="250">
        <v>20.79</v>
      </c>
      <c r="F340" s="250">
        <v>75.47</v>
      </c>
      <c r="G340" s="250">
        <v>591.63</v>
      </c>
    </row>
    <row r="341" spans="1:7">
      <c r="A341" s="440" t="s">
        <v>224</v>
      </c>
      <c r="B341" s="440"/>
      <c r="C341" s="440"/>
      <c r="D341" s="440"/>
      <c r="E341" s="440"/>
      <c r="F341" s="440"/>
      <c r="G341" s="440"/>
    </row>
    <row r="342" spans="1:7" ht="15" customHeight="1">
      <c r="A342" s="248">
        <v>376.02</v>
      </c>
      <c r="B342" s="249" t="s">
        <v>236</v>
      </c>
      <c r="C342" s="248">
        <v>200</v>
      </c>
      <c r="D342" s="252">
        <v>5.8</v>
      </c>
      <c r="E342" s="248">
        <v>5</v>
      </c>
      <c r="F342" s="252">
        <v>9.6</v>
      </c>
      <c r="G342" s="248">
        <v>108</v>
      </c>
    </row>
    <row r="343" spans="1:7">
      <c r="A343" s="440" t="s">
        <v>226</v>
      </c>
      <c r="B343" s="440"/>
      <c r="C343" s="351">
        <v>200</v>
      </c>
      <c r="D343" s="250">
        <v>5.8</v>
      </c>
      <c r="E343" s="250">
        <v>5</v>
      </c>
      <c r="F343" s="250">
        <v>9.6</v>
      </c>
      <c r="G343" s="248">
        <v>108</v>
      </c>
    </row>
    <row r="344" spans="1:7">
      <c r="A344" s="440" t="s">
        <v>227</v>
      </c>
      <c r="B344" s="440"/>
      <c r="C344" s="357">
        <f>C343+C340+C334+C329+C320</f>
        <v>2745</v>
      </c>
      <c r="D344" s="358">
        <f>D343+D340+D334+D329+D320</f>
        <v>103.38</v>
      </c>
      <c r="E344" s="358">
        <f>E343+E340+E334+E329+E320</f>
        <v>88.94</v>
      </c>
      <c r="F344" s="358">
        <f>F343+F340+F334+F329+F320</f>
        <v>356.15</v>
      </c>
      <c r="G344" s="358">
        <f>G343+G340+G334+G329+G320</f>
        <v>2660.33</v>
      </c>
    </row>
    <row r="345" spans="1:7">
      <c r="A345" s="345"/>
      <c r="B345" s="346"/>
      <c r="C345" s="346"/>
      <c r="D345" s="346"/>
      <c r="E345" s="346"/>
      <c r="F345" s="346"/>
      <c r="G345" s="346"/>
    </row>
    <row r="346" spans="1:7">
      <c r="A346" s="406"/>
      <c r="B346" s="406"/>
      <c r="C346" s="406"/>
      <c r="D346" s="406"/>
      <c r="E346" s="406"/>
      <c r="F346" s="406"/>
      <c r="G346" s="406"/>
    </row>
    <row r="347" spans="1:7">
      <c r="A347" s="347" t="s">
        <v>209</v>
      </c>
      <c r="B347" s="443" t="s">
        <v>234</v>
      </c>
      <c r="C347" s="443"/>
      <c r="D347" s="443"/>
      <c r="E347" s="406"/>
      <c r="F347" s="406"/>
      <c r="G347" s="406"/>
    </row>
    <row r="348" spans="1:7">
      <c r="A348" s="347" t="s">
        <v>211</v>
      </c>
      <c r="B348" s="443">
        <v>2</v>
      </c>
      <c r="C348" s="443"/>
      <c r="D348" s="443"/>
      <c r="E348" s="348"/>
      <c r="F348" s="346"/>
      <c r="G348" s="346"/>
    </row>
    <row r="349" spans="1:7" ht="15.6" customHeight="1">
      <c r="A349" s="444" t="s">
        <v>6</v>
      </c>
      <c r="B349" s="442" t="s">
        <v>7</v>
      </c>
      <c r="C349" s="442" t="s">
        <v>8</v>
      </c>
      <c r="D349" s="442" t="s">
        <v>10</v>
      </c>
      <c r="E349" s="442"/>
      <c r="F349" s="442"/>
      <c r="G349" s="442" t="s">
        <v>11</v>
      </c>
    </row>
    <row r="350" spans="1:7">
      <c r="A350" s="444"/>
      <c r="B350" s="442"/>
      <c r="C350" s="442"/>
      <c r="D350" s="350" t="s">
        <v>12</v>
      </c>
      <c r="E350" s="350" t="s">
        <v>13</v>
      </c>
      <c r="F350" s="350" t="s">
        <v>14</v>
      </c>
      <c r="G350" s="442"/>
    </row>
    <row r="351" spans="1:7">
      <c r="A351" s="351">
        <v>1</v>
      </c>
      <c r="B351" s="351">
        <v>2</v>
      </c>
      <c r="C351" s="351">
        <v>3</v>
      </c>
      <c r="D351" s="351">
        <v>4</v>
      </c>
      <c r="E351" s="351">
        <v>5</v>
      </c>
      <c r="F351" s="351">
        <v>6</v>
      </c>
      <c r="G351" s="351">
        <v>7</v>
      </c>
    </row>
    <row r="352" spans="1:7">
      <c r="A352" s="440" t="s">
        <v>212</v>
      </c>
      <c r="B352" s="440"/>
      <c r="C352" s="440"/>
      <c r="D352" s="440"/>
      <c r="E352" s="440"/>
      <c r="F352" s="440"/>
      <c r="G352" s="440"/>
    </row>
    <row r="353" spans="1:257">
      <c r="A353" s="248">
        <v>175.02</v>
      </c>
      <c r="B353" s="249" t="s">
        <v>64</v>
      </c>
      <c r="C353" s="248">
        <v>250</v>
      </c>
      <c r="D353" s="250">
        <v>6.15</v>
      </c>
      <c r="E353" s="250">
        <v>6.57</v>
      </c>
      <c r="F353" s="250">
        <v>38.82</v>
      </c>
      <c r="G353" s="250">
        <v>239.65</v>
      </c>
    </row>
    <row r="354" spans="1:257">
      <c r="A354" s="248">
        <v>486</v>
      </c>
      <c r="B354" s="249" t="s">
        <v>96</v>
      </c>
      <c r="C354" s="248">
        <v>100</v>
      </c>
      <c r="D354" s="250">
        <v>7.63</v>
      </c>
      <c r="E354" s="250">
        <v>8.16</v>
      </c>
      <c r="F354" s="250">
        <v>31.26</v>
      </c>
      <c r="G354" s="250">
        <v>232.42</v>
      </c>
    </row>
    <row r="355" spans="1:257">
      <c r="A355" s="248">
        <v>382</v>
      </c>
      <c r="B355" s="249" t="s">
        <v>40</v>
      </c>
      <c r="C355" s="248">
        <v>200</v>
      </c>
      <c r="D355" s="250">
        <v>3.99</v>
      </c>
      <c r="E355" s="250">
        <v>3.17</v>
      </c>
      <c r="F355" s="250">
        <v>16.34</v>
      </c>
      <c r="G355" s="250">
        <v>111.18</v>
      </c>
    </row>
    <row r="356" spans="1:257">
      <c r="A356" s="248"/>
      <c r="B356" s="249" t="s">
        <v>22</v>
      </c>
      <c r="C356" s="248">
        <v>60</v>
      </c>
      <c r="D356" s="250">
        <v>4.74</v>
      </c>
      <c r="E356" s="252">
        <v>0.6</v>
      </c>
      <c r="F356" s="250">
        <v>28.98</v>
      </c>
      <c r="G356" s="248">
        <v>141</v>
      </c>
    </row>
    <row r="357" spans="1:257">
      <c r="A357" s="440" t="s">
        <v>25</v>
      </c>
      <c r="B357" s="440"/>
      <c r="C357" s="351">
        <v>550</v>
      </c>
      <c r="D357" s="250">
        <v>17.77</v>
      </c>
      <c r="E357" s="250">
        <v>17.899999999999999</v>
      </c>
      <c r="F357" s="250">
        <v>86.42</v>
      </c>
      <c r="G357" s="250">
        <v>583.25</v>
      </c>
    </row>
    <row r="358" spans="1:257">
      <c r="A358" s="440" t="s">
        <v>214</v>
      </c>
      <c r="B358" s="440"/>
      <c r="C358" s="440"/>
      <c r="D358" s="440"/>
      <c r="E358" s="440"/>
      <c r="F358" s="440"/>
      <c r="G358" s="440"/>
    </row>
    <row r="359" spans="1:257" s="355" customFormat="1" ht="31.2">
      <c r="A359" s="253">
        <v>40.01</v>
      </c>
      <c r="B359" s="254" t="s">
        <v>159</v>
      </c>
      <c r="C359" s="253">
        <v>100</v>
      </c>
      <c r="D359" s="353">
        <v>3.09</v>
      </c>
      <c r="E359" s="353">
        <v>7.19</v>
      </c>
      <c r="F359" s="353">
        <v>11.84</v>
      </c>
      <c r="G359" s="353">
        <v>124.94</v>
      </c>
      <c r="H359" s="354"/>
      <c r="I359" s="354"/>
      <c r="J359" s="354"/>
      <c r="K359" s="354"/>
      <c r="L359" s="354"/>
      <c r="M359" s="354"/>
      <c r="N359" s="354"/>
      <c r="O359" s="354"/>
      <c r="P359" s="354"/>
      <c r="Q359" s="354"/>
      <c r="R359" s="354"/>
      <c r="S359" s="354"/>
      <c r="T359" s="354"/>
      <c r="U359" s="354"/>
      <c r="V359" s="354"/>
      <c r="W359" s="354"/>
      <c r="X359" s="354"/>
      <c r="Y359" s="354"/>
      <c r="Z359" s="354"/>
      <c r="AA359" s="354"/>
      <c r="AB359" s="354"/>
      <c r="AC359" s="354"/>
      <c r="AD359" s="354"/>
      <c r="AE359" s="354"/>
      <c r="AF359" s="354"/>
      <c r="AG359" s="354"/>
      <c r="AH359" s="354"/>
      <c r="AI359" s="354"/>
      <c r="AJ359" s="354"/>
      <c r="AK359" s="354"/>
      <c r="AL359" s="354"/>
      <c r="AM359" s="354"/>
      <c r="AN359" s="354"/>
      <c r="AO359" s="354"/>
      <c r="AP359" s="354"/>
      <c r="AQ359" s="354"/>
      <c r="AR359" s="354"/>
      <c r="AS359" s="354"/>
      <c r="AT359" s="354"/>
      <c r="AU359" s="354"/>
      <c r="AV359" s="354"/>
      <c r="AW359" s="354"/>
      <c r="AX359" s="354"/>
      <c r="AY359" s="354"/>
      <c r="AZ359" s="354"/>
      <c r="BA359" s="354"/>
      <c r="BB359" s="354"/>
      <c r="BC359" s="354"/>
      <c r="BD359" s="354"/>
      <c r="BE359" s="354"/>
      <c r="BF359" s="354"/>
      <c r="BG359" s="354"/>
      <c r="BH359" s="354"/>
      <c r="BI359" s="354"/>
      <c r="BJ359" s="354"/>
      <c r="BK359" s="354"/>
      <c r="BL359" s="354"/>
      <c r="BM359" s="354"/>
      <c r="BN359" s="354"/>
      <c r="BO359" s="354"/>
      <c r="BP359" s="354"/>
      <c r="BQ359" s="354"/>
      <c r="BR359" s="354"/>
      <c r="BS359" s="354"/>
      <c r="BT359" s="354"/>
      <c r="BU359" s="354"/>
      <c r="BV359" s="354"/>
      <c r="BW359" s="354"/>
      <c r="BX359" s="354"/>
      <c r="BY359" s="354"/>
      <c r="BZ359" s="354"/>
      <c r="CA359" s="354"/>
      <c r="CB359" s="354"/>
      <c r="CC359" s="354"/>
      <c r="CD359" s="354"/>
      <c r="CE359" s="354"/>
      <c r="CF359" s="354"/>
      <c r="CG359" s="354"/>
      <c r="CH359" s="354"/>
      <c r="CI359" s="354"/>
      <c r="CJ359" s="354"/>
      <c r="CK359" s="354"/>
      <c r="CL359" s="354"/>
      <c r="CM359" s="354"/>
      <c r="CN359" s="354"/>
      <c r="CO359" s="354"/>
      <c r="CP359" s="354"/>
      <c r="CQ359" s="354"/>
      <c r="CR359" s="354"/>
      <c r="CS359" s="354"/>
      <c r="CT359" s="354"/>
      <c r="CU359" s="354"/>
      <c r="CV359" s="354"/>
      <c r="CW359" s="354"/>
      <c r="CX359" s="354"/>
      <c r="CY359" s="354"/>
      <c r="CZ359" s="354"/>
      <c r="DA359" s="354"/>
      <c r="DB359" s="354"/>
      <c r="DC359" s="354"/>
      <c r="DD359" s="354"/>
      <c r="DE359" s="354"/>
      <c r="DF359" s="354"/>
      <c r="DG359" s="354"/>
      <c r="DH359" s="354"/>
      <c r="DI359" s="354"/>
      <c r="DJ359" s="354"/>
      <c r="DK359" s="354"/>
      <c r="DL359" s="354"/>
      <c r="DM359" s="354"/>
      <c r="DN359" s="354"/>
      <c r="DO359" s="354"/>
      <c r="DP359" s="354"/>
      <c r="DQ359" s="354"/>
      <c r="DR359" s="354"/>
      <c r="DS359" s="354"/>
      <c r="DT359" s="354"/>
      <c r="DU359" s="354"/>
      <c r="DV359" s="354"/>
      <c r="DW359" s="354"/>
      <c r="DX359" s="354"/>
      <c r="DY359" s="354"/>
      <c r="DZ359" s="354"/>
      <c r="EA359" s="354"/>
      <c r="EB359" s="354"/>
      <c r="EC359" s="354"/>
      <c r="ED359" s="354"/>
      <c r="EE359" s="354"/>
      <c r="EF359" s="354"/>
      <c r="EG359" s="354"/>
      <c r="EH359" s="354"/>
      <c r="EI359" s="354"/>
      <c r="EJ359" s="354"/>
      <c r="EK359" s="354"/>
      <c r="EL359" s="354"/>
      <c r="EM359" s="354"/>
      <c r="EN359" s="354"/>
      <c r="EO359" s="354"/>
      <c r="EP359" s="354"/>
      <c r="EQ359" s="354"/>
      <c r="ER359" s="354"/>
      <c r="ES359" s="354"/>
      <c r="ET359" s="354"/>
      <c r="EU359" s="354"/>
      <c r="EV359" s="354"/>
      <c r="EW359" s="354"/>
      <c r="EX359" s="354"/>
      <c r="EY359" s="354"/>
      <c r="EZ359" s="354"/>
      <c r="FA359" s="354"/>
      <c r="FB359" s="354"/>
      <c r="FC359" s="354"/>
      <c r="FD359" s="354"/>
      <c r="FE359" s="354"/>
      <c r="FF359" s="354"/>
      <c r="FG359" s="354"/>
      <c r="FH359" s="354"/>
      <c r="FI359" s="354"/>
      <c r="FJ359" s="354"/>
      <c r="FK359" s="354"/>
      <c r="FL359" s="354"/>
      <c r="FM359" s="354"/>
      <c r="FN359" s="354"/>
      <c r="FO359" s="354"/>
      <c r="FP359" s="354"/>
      <c r="FQ359" s="354"/>
      <c r="FR359" s="354"/>
      <c r="FS359" s="354"/>
      <c r="FT359" s="354"/>
      <c r="FU359" s="354"/>
      <c r="FV359" s="354"/>
      <c r="FW359" s="354"/>
      <c r="FX359" s="354"/>
      <c r="FY359" s="354"/>
      <c r="FZ359" s="354"/>
      <c r="GA359" s="354"/>
      <c r="GB359" s="354"/>
      <c r="GC359" s="354"/>
      <c r="GD359" s="354"/>
      <c r="GE359" s="354"/>
      <c r="GF359" s="354"/>
      <c r="GG359" s="354"/>
      <c r="GH359" s="354"/>
      <c r="GI359" s="354"/>
      <c r="GJ359" s="354"/>
      <c r="GK359" s="354"/>
      <c r="GL359" s="354"/>
      <c r="GM359" s="354"/>
      <c r="GN359" s="354"/>
      <c r="GO359" s="354"/>
      <c r="GP359" s="354"/>
      <c r="GQ359" s="354"/>
      <c r="GR359" s="354"/>
      <c r="GS359" s="354"/>
      <c r="GT359" s="354"/>
      <c r="GU359" s="354"/>
      <c r="GV359" s="354"/>
      <c r="GW359" s="354"/>
      <c r="GX359" s="354"/>
      <c r="GY359" s="354"/>
      <c r="GZ359" s="354"/>
      <c r="HA359" s="354"/>
      <c r="HB359" s="354"/>
      <c r="HC359" s="354"/>
      <c r="HD359" s="354"/>
      <c r="HE359" s="354"/>
      <c r="HF359" s="354"/>
      <c r="HG359" s="354"/>
      <c r="HH359" s="354"/>
      <c r="HI359" s="354"/>
      <c r="HJ359" s="354"/>
      <c r="HK359" s="354"/>
      <c r="HL359" s="354"/>
      <c r="HM359" s="354"/>
      <c r="HN359" s="354"/>
      <c r="HO359" s="354"/>
      <c r="HP359" s="354"/>
      <c r="HQ359" s="354"/>
      <c r="HR359" s="354"/>
      <c r="HS359" s="354"/>
      <c r="HT359" s="354"/>
      <c r="HU359" s="354"/>
      <c r="HV359" s="354"/>
      <c r="HW359" s="354"/>
      <c r="HX359" s="354"/>
      <c r="HY359" s="354"/>
      <c r="HZ359" s="354"/>
      <c r="IA359" s="354"/>
      <c r="IB359" s="354"/>
      <c r="IC359" s="354"/>
      <c r="ID359" s="354"/>
      <c r="IE359" s="354"/>
      <c r="IF359" s="354"/>
      <c r="IG359" s="354"/>
      <c r="IH359" s="354"/>
      <c r="II359" s="354"/>
      <c r="IJ359" s="354"/>
      <c r="IK359" s="354"/>
      <c r="IL359" s="354"/>
      <c r="IM359" s="354"/>
      <c r="IN359" s="354"/>
      <c r="IO359" s="354"/>
      <c r="IP359" s="354"/>
      <c r="IQ359" s="354"/>
      <c r="IR359" s="354"/>
      <c r="IS359" s="354"/>
      <c r="IT359" s="354"/>
      <c r="IU359" s="354"/>
      <c r="IV359" s="354"/>
      <c r="IW359" s="354"/>
    </row>
    <row r="360" spans="1:257">
      <c r="A360" s="248">
        <v>99</v>
      </c>
      <c r="B360" s="249" t="s">
        <v>330</v>
      </c>
      <c r="C360" s="248">
        <v>255</v>
      </c>
      <c r="D360" s="250">
        <v>1.78</v>
      </c>
      <c r="E360" s="248">
        <v>5</v>
      </c>
      <c r="F360" s="250">
        <v>10.94</v>
      </c>
      <c r="G360" s="250">
        <v>96.53</v>
      </c>
    </row>
    <row r="361" spans="1:257">
      <c r="A361" s="253" t="s">
        <v>165</v>
      </c>
      <c r="B361" s="249" t="s">
        <v>202</v>
      </c>
      <c r="C361" s="253">
        <v>100</v>
      </c>
      <c r="D361" s="353">
        <v>20.66</v>
      </c>
      <c r="E361" s="353">
        <v>14.93</v>
      </c>
      <c r="F361" s="353">
        <v>3.58</v>
      </c>
      <c r="G361" s="353">
        <v>231.45</v>
      </c>
      <c r="I361" s="371"/>
      <c r="J361" s="371"/>
      <c r="K361" s="371"/>
      <c r="L361" s="365"/>
    </row>
    <row r="362" spans="1:257">
      <c r="A362" s="253" t="s">
        <v>45</v>
      </c>
      <c r="B362" s="249" t="s">
        <v>46</v>
      </c>
      <c r="C362" s="253">
        <v>180</v>
      </c>
      <c r="D362" s="353">
        <v>7.6</v>
      </c>
      <c r="E362" s="353">
        <v>5.61</v>
      </c>
      <c r="F362" s="353">
        <v>34.33</v>
      </c>
      <c r="G362" s="353">
        <v>217.85</v>
      </c>
    </row>
    <row r="363" spans="1:257">
      <c r="A363" s="248">
        <v>349</v>
      </c>
      <c r="B363" s="249" t="s">
        <v>136</v>
      </c>
      <c r="C363" s="248">
        <v>200</v>
      </c>
      <c r="D363" s="250">
        <v>0.59</v>
      </c>
      <c r="E363" s="250">
        <v>0.05</v>
      </c>
      <c r="F363" s="250">
        <v>18.579999999999998</v>
      </c>
      <c r="G363" s="250">
        <v>77.94</v>
      </c>
    </row>
    <row r="364" spans="1:257">
      <c r="A364" s="248"/>
      <c r="B364" s="249" t="s">
        <v>22</v>
      </c>
      <c r="C364" s="248">
        <v>80</v>
      </c>
      <c r="D364" s="250">
        <v>6.32</v>
      </c>
      <c r="E364" s="252">
        <v>0.8</v>
      </c>
      <c r="F364" s="250">
        <v>38.64</v>
      </c>
      <c r="G364" s="248">
        <v>188</v>
      </c>
    </row>
    <row r="365" spans="1:257">
      <c r="A365" s="248"/>
      <c r="B365" s="249" t="s">
        <v>127</v>
      </c>
      <c r="C365" s="248">
        <v>80</v>
      </c>
      <c r="D365" s="250">
        <v>5.28</v>
      </c>
      <c r="E365" s="250">
        <v>0.96</v>
      </c>
      <c r="F365" s="250">
        <v>31.72</v>
      </c>
      <c r="G365" s="252">
        <v>158.4</v>
      </c>
    </row>
    <row r="366" spans="1:257">
      <c r="A366" s="440" t="s">
        <v>128</v>
      </c>
      <c r="B366" s="440"/>
      <c r="C366" s="351">
        <v>905</v>
      </c>
      <c r="D366" s="250">
        <f>SUM(D359:D365)</f>
        <v>45.320000000000007</v>
      </c>
      <c r="E366" s="250">
        <f>SUM(E359:E365)</f>
        <v>34.54</v>
      </c>
      <c r="F366" s="250">
        <f>SUM(F359:F365)</f>
        <v>149.63</v>
      </c>
      <c r="G366" s="250">
        <f>SUM(G359:G365)</f>
        <v>1095.1100000000001</v>
      </c>
    </row>
    <row r="367" spans="1:257">
      <c r="A367" s="440" t="s">
        <v>215</v>
      </c>
      <c r="B367" s="440"/>
      <c r="C367" s="440"/>
      <c r="D367" s="440"/>
      <c r="E367" s="440"/>
      <c r="F367" s="440"/>
      <c r="G367" s="440"/>
    </row>
    <row r="368" spans="1:257">
      <c r="A368" s="248">
        <v>446</v>
      </c>
      <c r="B368" s="249" t="s">
        <v>243</v>
      </c>
      <c r="C368" s="248">
        <v>75</v>
      </c>
      <c r="D368" s="250">
        <v>6.78</v>
      </c>
      <c r="E368" s="250">
        <v>13.52</v>
      </c>
      <c r="F368" s="252">
        <v>27.5</v>
      </c>
      <c r="G368" s="250">
        <v>259.74</v>
      </c>
    </row>
    <row r="369" spans="1:7">
      <c r="A369" s="248">
        <v>377</v>
      </c>
      <c r="B369" s="249" t="s">
        <v>21</v>
      </c>
      <c r="C369" s="248">
        <v>200</v>
      </c>
      <c r="D369" s="250">
        <v>0.06</v>
      </c>
      <c r="E369" s="250">
        <v>0.01</v>
      </c>
      <c r="F369" s="250">
        <v>11.19</v>
      </c>
      <c r="G369" s="250">
        <v>46.28</v>
      </c>
    </row>
    <row r="370" spans="1:7">
      <c r="A370" s="248">
        <v>338.01</v>
      </c>
      <c r="B370" s="249" t="s">
        <v>217</v>
      </c>
      <c r="C370" s="248">
        <v>150</v>
      </c>
      <c r="D370" s="252">
        <v>0.6</v>
      </c>
      <c r="E370" s="250">
        <v>0.45</v>
      </c>
      <c r="F370" s="250">
        <v>15.45</v>
      </c>
      <c r="G370" s="252">
        <v>70.5</v>
      </c>
    </row>
    <row r="371" spans="1:7">
      <c r="A371" s="440" t="s">
        <v>218</v>
      </c>
      <c r="B371" s="440"/>
      <c r="C371" s="351">
        <v>425</v>
      </c>
      <c r="D371" s="250">
        <v>7.44</v>
      </c>
      <c r="E371" s="250">
        <v>13.98</v>
      </c>
      <c r="F371" s="250">
        <v>54.14</v>
      </c>
      <c r="G371" s="250">
        <v>376.52</v>
      </c>
    </row>
    <row r="372" spans="1:7">
      <c r="A372" s="440" t="s">
        <v>219</v>
      </c>
      <c r="B372" s="440"/>
      <c r="C372" s="440"/>
      <c r="D372" s="440"/>
      <c r="E372" s="440"/>
      <c r="F372" s="440"/>
      <c r="G372" s="440"/>
    </row>
    <row r="373" spans="1:7" ht="15" customHeight="1">
      <c r="A373" s="248">
        <v>67.010000000000005</v>
      </c>
      <c r="B373" s="249" t="s">
        <v>170</v>
      </c>
      <c r="C373" s="248">
        <v>100</v>
      </c>
      <c r="D373" s="250">
        <v>1.75</v>
      </c>
      <c r="E373" s="250">
        <v>7.21</v>
      </c>
      <c r="F373" s="250">
        <v>9.36</v>
      </c>
      <c r="G373" s="250">
        <v>110.05</v>
      </c>
    </row>
    <row r="374" spans="1:7" ht="15" customHeight="1">
      <c r="A374" s="248">
        <v>356.02</v>
      </c>
      <c r="B374" s="249" t="s">
        <v>113</v>
      </c>
      <c r="C374" s="248">
        <v>105</v>
      </c>
      <c r="D374" s="250">
        <v>26.5</v>
      </c>
      <c r="E374" s="250">
        <v>16.489999999999998</v>
      </c>
      <c r="F374" s="251">
        <v>7.0000000000000007E-2</v>
      </c>
      <c r="G374" s="250">
        <v>248.74</v>
      </c>
    </row>
    <row r="375" spans="1:7" ht="15" customHeight="1">
      <c r="A375" s="248">
        <v>202.01</v>
      </c>
      <c r="B375" s="249" t="s">
        <v>19</v>
      </c>
      <c r="C375" s="248">
        <v>180</v>
      </c>
      <c r="D375" s="250">
        <v>7.97</v>
      </c>
      <c r="E375" s="250">
        <v>5.29</v>
      </c>
      <c r="F375" s="250">
        <v>50.84</v>
      </c>
      <c r="G375" s="250">
        <v>283.02</v>
      </c>
    </row>
    <row r="376" spans="1:7" ht="15" customHeight="1">
      <c r="A376" s="248">
        <v>376.01</v>
      </c>
      <c r="B376" s="249" t="s">
        <v>232</v>
      </c>
      <c r="C376" s="248">
        <v>200</v>
      </c>
      <c r="D376" s="252">
        <v>0.2</v>
      </c>
      <c r="E376" s="250">
        <v>0.02</v>
      </c>
      <c r="F376" s="250">
        <v>11.05</v>
      </c>
      <c r="G376" s="250">
        <v>45.41</v>
      </c>
    </row>
    <row r="377" spans="1:7" ht="15" customHeight="1">
      <c r="A377" s="248"/>
      <c r="B377" s="249" t="s">
        <v>22</v>
      </c>
      <c r="C377" s="248">
        <v>100</v>
      </c>
      <c r="D377" s="250">
        <v>7.9</v>
      </c>
      <c r="E377" s="252">
        <v>1</v>
      </c>
      <c r="F377" s="250">
        <v>48.3</v>
      </c>
      <c r="G377" s="248">
        <v>235</v>
      </c>
    </row>
    <row r="378" spans="1:7">
      <c r="A378" s="440" t="s">
        <v>223</v>
      </c>
      <c r="B378" s="440"/>
      <c r="C378" s="351">
        <v>625</v>
      </c>
      <c r="D378" s="250">
        <v>39.58</v>
      </c>
      <c r="E378" s="250">
        <v>29.41</v>
      </c>
      <c r="F378" s="250">
        <v>90.64</v>
      </c>
      <c r="G378" s="250">
        <v>781.22</v>
      </c>
    </row>
    <row r="379" spans="1:7">
      <c r="A379" s="440" t="s">
        <v>224</v>
      </c>
      <c r="B379" s="440"/>
      <c r="C379" s="440"/>
      <c r="D379" s="440"/>
      <c r="E379" s="440"/>
      <c r="F379" s="440"/>
      <c r="G379" s="440"/>
    </row>
    <row r="380" spans="1:7">
      <c r="A380" s="248">
        <v>376.03</v>
      </c>
      <c r="B380" s="249" t="s">
        <v>233</v>
      </c>
      <c r="C380" s="248">
        <v>200</v>
      </c>
      <c r="D380" s="252">
        <v>5.8</v>
      </c>
      <c r="E380" s="248">
        <v>5</v>
      </c>
      <c r="F380" s="248">
        <v>8</v>
      </c>
      <c r="G380" s="248">
        <v>106</v>
      </c>
    </row>
    <row r="381" spans="1:7">
      <c r="A381" s="440" t="s">
        <v>226</v>
      </c>
      <c r="B381" s="440"/>
      <c r="C381" s="351">
        <v>200</v>
      </c>
      <c r="D381" s="250">
        <v>5.8</v>
      </c>
      <c r="E381" s="250">
        <v>5</v>
      </c>
      <c r="F381" s="250">
        <v>8</v>
      </c>
      <c r="G381" s="248">
        <v>106</v>
      </c>
    </row>
    <row r="382" spans="1:7">
      <c r="A382" s="440" t="s">
        <v>227</v>
      </c>
      <c r="B382" s="440"/>
      <c r="C382" s="357">
        <f>C381+C378+C371+C366+C357</f>
        <v>2705</v>
      </c>
      <c r="D382" s="358">
        <f>D381+D378+D371+D366+D357</f>
        <v>115.91</v>
      </c>
      <c r="E382" s="358">
        <f>E381+E378+E371+E366+E357</f>
        <v>100.83000000000001</v>
      </c>
      <c r="F382" s="358">
        <f>F381+F378+F371+F366+F357</f>
        <v>388.83</v>
      </c>
      <c r="G382" s="358">
        <f>G381+G378+G371+G366+G357</f>
        <v>2942.1000000000004</v>
      </c>
    </row>
    <row r="383" spans="1:7">
      <c r="A383" s="345"/>
      <c r="B383" s="346"/>
      <c r="C383" s="346"/>
      <c r="D383" s="346"/>
      <c r="E383" s="346"/>
      <c r="F383" s="346"/>
      <c r="G383" s="346"/>
    </row>
    <row r="384" spans="1:7">
      <c r="A384" s="406"/>
      <c r="B384" s="406"/>
      <c r="C384" s="406"/>
      <c r="D384" s="406"/>
      <c r="E384" s="406"/>
      <c r="F384" s="406"/>
      <c r="G384" s="406"/>
    </row>
    <row r="385" spans="1:7">
      <c r="A385" s="347" t="s">
        <v>209</v>
      </c>
      <c r="B385" s="443" t="s">
        <v>237</v>
      </c>
      <c r="C385" s="443"/>
      <c r="D385" s="443"/>
      <c r="E385" s="406"/>
      <c r="F385" s="406"/>
      <c r="G385" s="406"/>
    </row>
    <row r="386" spans="1:7">
      <c r="A386" s="347" t="s">
        <v>211</v>
      </c>
      <c r="B386" s="443">
        <v>2</v>
      </c>
      <c r="C386" s="443"/>
      <c r="D386" s="443"/>
      <c r="E386" s="348"/>
      <c r="F386" s="346"/>
      <c r="G386" s="346"/>
    </row>
    <row r="387" spans="1:7" ht="15.6" customHeight="1">
      <c r="A387" s="444" t="s">
        <v>6</v>
      </c>
      <c r="B387" s="442" t="s">
        <v>7</v>
      </c>
      <c r="C387" s="442" t="s">
        <v>8</v>
      </c>
      <c r="D387" s="442" t="s">
        <v>10</v>
      </c>
      <c r="E387" s="442"/>
      <c r="F387" s="442"/>
      <c r="G387" s="442" t="s">
        <v>11</v>
      </c>
    </row>
    <row r="388" spans="1:7">
      <c r="A388" s="444"/>
      <c r="B388" s="442"/>
      <c r="C388" s="442"/>
      <c r="D388" s="350" t="s">
        <v>12</v>
      </c>
      <c r="E388" s="350" t="s">
        <v>13</v>
      </c>
      <c r="F388" s="350" t="s">
        <v>14</v>
      </c>
      <c r="G388" s="442"/>
    </row>
    <row r="389" spans="1:7">
      <c r="A389" s="351">
        <v>1</v>
      </c>
      <c r="B389" s="351">
        <v>2</v>
      </c>
      <c r="C389" s="351">
        <v>3</v>
      </c>
      <c r="D389" s="351">
        <v>4</v>
      </c>
      <c r="E389" s="351">
        <v>5</v>
      </c>
      <c r="F389" s="351">
        <v>6</v>
      </c>
      <c r="G389" s="351">
        <v>7</v>
      </c>
    </row>
    <row r="390" spans="1:7">
      <c r="A390" s="440" t="s">
        <v>212</v>
      </c>
      <c r="B390" s="440"/>
      <c r="C390" s="440"/>
      <c r="D390" s="440"/>
      <c r="E390" s="440"/>
      <c r="F390" s="440"/>
      <c r="G390" s="440"/>
    </row>
    <row r="391" spans="1:7" ht="20.399999999999999" customHeight="1">
      <c r="A391" s="248">
        <v>279</v>
      </c>
      <c r="B391" s="249" t="s">
        <v>331</v>
      </c>
      <c r="C391" s="248">
        <v>120</v>
      </c>
      <c r="D391" s="252">
        <v>16.8</v>
      </c>
      <c r="E391" s="250">
        <v>11.35</v>
      </c>
      <c r="F391" s="250">
        <v>6.87</v>
      </c>
      <c r="G391" s="250">
        <v>196.79</v>
      </c>
    </row>
    <row r="392" spans="1:7">
      <c r="A392" s="248">
        <v>171</v>
      </c>
      <c r="B392" s="249" t="s">
        <v>262</v>
      </c>
      <c r="C392" s="248">
        <v>180</v>
      </c>
      <c r="D392" s="250">
        <v>4.3600000000000003</v>
      </c>
      <c r="E392" s="250">
        <v>0.48</v>
      </c>
      <c r="F392" s="250">
        <v>27.13</v>
      </c>
      <c r="G392" s="250">
        <v>91.08</v>
      </c>
    </row>
    <row r="393" spans="1:7">
      <c r="A393" s="248">
        <v>376</v>
      </c>
      <c r="B393" s="249" t="s">
        <v>32</v>
      </c>
      <c r="C393" s="248">
        <v>200</v>
      </c>
      <c r="D393" s="251"/>
      <c r="E393" s="251"/>
      <c r="F393" s="250">
        <v>11.09</v>
      </c>
      <c r="G393" s="250">
        <v>44.34</v>
      </c>
    </row>
    <row r="394" spans="1:7">
      <c r="A394" s="248"/>
      <c r="B394" s="249" t="s">
        <v>22</v>
      </c>
      <c r="C394" s="248">
        <v>60</v>
      </c>
      <c r="D394" s="250">
        <v>4.74</v>
      </c>
      <c r="E394" s="252">
        <v>0.6</v>
      </c>
      <c r="F394" s="250">
        <v>28.98</v>
      </c>
      <c r="G394" s="248">
        <v>141</v>
      </c>
    </row>
    <row r="395" spans="1:7">
      <c r="A395" s="440" t="s">
        <v>25</v>
      </c>
      <c r="B395" s="440"/>
      <c r="C395" s="351">
        <v>560</v>
      </c>
      <c r="D395" s="250">
        <v>29.31</v>
      </c>
      <c r="E395" s="250">
        <v>21.76</v>
      </c>
      <c r="F395" s="250">
        <v>87.32</v>
      </c>
      <c r="G395" s="250">
        <v>708.09</v>
      </c>
    </row>
    <row r="396" spans="1:7">
      <c r="A396" s="440" t="s">
        <v>214</v>
      </c>
      <c r="B396" s="440"/>
      <c r="C396" s="440"/>
      <c r="D396" s="440"/>
      <c r="E396" s="440"/>
      <c r="F396" s="440"/>
      <c r="G396" s="440"/>
    </row>
    <row r="397" spans="1:7">
      <c r="A397" s="248">
        <v>99.01</v>
      </c>
      <c r="B397" s="249" t="s">
        <v>245</v>
      </c>
      <c r="C397" s="248">
        <v>100</v>
      </c>
      <c r="D397" s="250">
        <v>1.84</v>
      </c>
      <c r="E397" s="250">
        <v>8.26</v>
      </c>
      <c r="F397" s="250">
        <v>12.82</v>
      </c>
      <c r="G397" s="252">
        <v>133.30000000000001</v>
      </c>
    </row>
    <row r="398" spans="1:7">
      <c r="A398" s="248">
        <v>102.01</v>
      </c>
      <c r="B398" s="249" t="s">
        <v>147</v>
      </c>
      <c r="C398" s="248">
        <v>250</v>
      </c>
      <c r="D398" s="250">
        <v>5.87</v>
      </c>
      <c r="E398" s="250">
        <v>3.55</v>
      </c>
      <c r="F398" s="250">
        <v>19.28</v>
      </c>
      <c r="G398" s="250">
        <v>132.87</v>
      </c>
    </row>
    <row r="399" spans="1:7">
      <c r="A399" s="248">
        <v>356.03</v>
      </c>
      <c r="B399" s="249" t="s">
        <v>59</v>
      </c>
      <c r="C399" s="248">
        <v>100</v>
      </c>
      <c r="D399" s="250">
        <v>19.149999999999999</v>
      </c>
      <c r="E399" s="250">
        <v>16.46</v>
      </c>
      <c r="F399" s="250">
        <v>0.27</v>
      </c>
      <c r="G399" s="252">
        <v>270.5</v>
      </c>
    </row>
    <row r="400" spans="1:7">
      <c r="A400" s="253">
        <v>139</v>
      </c>
      <c r="B400" s="249" t="s">
        <v>270</v>
      </c>
      <c r="C400" s="253">
        <v>180</v>
      </c>
      <c r="D400" s="353">
        <v>4.33</v>
      </c>
      <c r="E400" s="353">
        <v>6.45</v>
      </c>
      <c r="F400" s="253">
        <v>16.940000000000001</v>
      </c>
      <c r="G400" s="255">
        <v>143.97999999999999</v>
      </c>
    </row>
    <row r="401" spans="1:257">
      <c r="A401" s="248">
        <v>342</v>
      </c>
      <c r="B401" s="249" t="s">
        <v>143</v>
      </c>
      <c r="C401" s="248">
        <v>200</v>
      </c>
      <c r="D401" s="250">
        <v>0.16</v>
      </c>
      <c r="E401" s="250">
        <v>0.04</v>
      </c>
      <c r="F401" s="250">
        <v>15.42</v>
      </c>
      <c r="G401" s="252">
        <v>63.6</v>
      </c>
    </row>
    <row r="402" spans="1:257">
      <c r="A402" s="248"/>
      <c r="B402" s="249" t="s">
        <v>22</v>
      </c>
      <c r="C402" s="248">
        <v>80</v>
      </c>
      <c r="D402" s="250">
        <v>6.32</v>
      </c>
      <c r="E402" s="252">
        <v>0.8</v>
      </c>
      <c r="F402" s="250">
        <v>38.64</v>
      </c>
      <c r="G402" s="248">
        <v>188</v>
      </c>
    </row>
    <row r="403" spans="1:257">
      <c r="A403" s="248"/>
      <c r="B403" s="249" t="s">
        <v>127</v>
      </c>
      <c r="C403" s="248">
        <v>80</v>
      </c>
      <c r="D403" s="250">
        <v>5.28</v>
      </c>
      <c r="E403" s="250">
        <v>0.96</v>
      </c>
      <c r="F403" s="250">
        <v>31.72</v>
      </c>
      <c r="G403" s="252">
        <v>158.4</v>
      </c>
    </row>
    <row r="404" spans="1:257">
      <c r="A404" s="440" t="s">
        <v>128</v>
      </c>
      <c r="B404" s="440"/>
      <c r="C404" s="351">
        <v>950</v>
      </c>
      <c r="D404" s="250">
        <v>37.340000000000003</v>
      </c>
      <c r="E404" s="250">
        <v>30.39</v>
      </c>
      <c r="F404" s="250">
        <v>135.38</v>
      </c>
      <c r="G404" s="250">
        <v>968.94</v>
      </c>
    </row>
    <row r="405" spans="1:257">
      <c r="A405" s="440" t="s">
        <v>215</v>
      </c>
      <c r="B405" s="440"/>
      <c r="C405" s="440"/>
      <c r="D405" s="440"/>
      <c r="E405" s="440"/>
      <c r="F405" s="440"/>
      <c r="G405" s="440"/>
    </row>
    <row r="406" spans="1:257">
      <c r="A406" s="248">
        <v>15</v>
      </c>
      <c r="B406" s="249" t="s">
        <v>36</v>
      </c>
      <c r="C406" s="248">
        <v>15</v>
      </c>
      <c r="D406" s="252">
        <v>3.9</v>
      </c>
      <c r="E406" s="250">
        <v>3.92</v>
      </c>
      <c r="F406" s="251"/>
      <c r="G406" s="252">
        <v>51.6</v>
      </c>
    </row>
    <row r="407" spans="1:257">
      <c r="A407" s="248">
        <v>14</v>
      </c>
      <c r="B407" s="249" t="s">
        <v>28</v>
      </c>
      <c r="C407" s="248">
        <v>10</v>
      </c>
      <c r="D407" s="250">
        <v>0.08</v>
      </c>
      <c r="E407" s="250">
        <v>7.25</v>
      </c>
      <c r="F407" s="250">
        <v>0.13</v>
      </c>
      <c r="G407" s="250">
        <v>66.09</v>
      </c>
    </row>
    <row r="408" spans="1:257">
      <c r="A408" s="248"/>
      <c r="B408" s="249" t="s">
        <v>22</v>
      </c>
      <c r="C408" s="248">
        <v>50</v>
      </c>
      <c r="D408" s="250">
        <v>3.95</v>
      </c>
      <c r="E408" s="252">
        <v>0.5</v>
      </c>
      <c r="F408" s="250">
        <v>24.15</v>
      </c>
      <c r="G408" s="252">
        <v>117.5</v>
      </c>
    </row>
    <row r="409" spans="1:257">
      <c r="A409" s="248">
        <v>209</v>
      </c>
      <c r="B409" s="249" t="s">
        <v>249</v>
      </c>
      <c r="C409" s="248">
        <v>40</v>
      </c>
      <c r="D409" s="250">
        <v>5.08</v>
      </c>
      <c r="E409" s="252">
        <v>4.5999999999999996</v>
      </c>
      <c r="F409" s="250">
        <v>0.28000000000000003</v>
      </c>
      <c r="G409" s="252">
        <v>62.8</v>
      </c>
    </row>
    <row r="410" spans="1:257">
      <c r="A410" s="248">
        <v>378</v>
      </c>
      <c r="B410" s="249" t="s">
        <v>222</v>
      </c>
      <c r="C410" s="248">
        <v>200</v>
      </c>
      <c r="D410" s="250">
        <v>1.61</v>
      </c>
      <c r="E410" s="250">
        <v>1.39</v>
      </c>
      <c r="F410" s="250">
        <v>13.76</v>
      </c>
      <c r="G410" s="250">
        <v>74.34</v>
      </c>
    </row>
    <row r="411" spans="1:257">
      <c r="A411" s="248">
        <v>338.02</v>
      </c>
      <c r="B411" s="249" t="s">
        <v>230</v>
      </c>
      <c r="C411" s="248">
        <v>150</v>
      </c>
      <c r="D411" s="252">
        <v>0.6</v>
      </c>
      <c r="E411" s="252">
        <v>0.6</v>
      </c>
      <c r="F411" s="252">
        <v>14.7</v>
      </c>
      <c r="G411" s="252">
        <v>70.5</v>
      </c>
    </row>
    <row r="412" spans="1:257">
      <c r="A412" s="440" t="s">
        <v>218</v>
      </c>
      <c r="B412" s="440"/>
      <c r="C412" s="351">
        <v>465</v>
      </c>
      <c r="D412" s="250">
        <v>15.22</v>
      </c>
      <c r="E412" s="250">
        <v>18.260000000000002</v>
      </c>
      <c r="F412" s="250">
        <v>53.02</v>
      </c>
      <c r="G412" s="250">
        <v>442.83</v>
      </c>
    </row>
    <row r="413" spans="1:257" s="352" customFormat="1">
      <c r="A413" s="440" t="s">
        <v>219</v>
      </c>
      <c r="B413" s="440"/>
      <c r="C413" s="440"/>
      <c r="D413" s="440"/>
      <c r="E413" s="440"/>
      <c r="F413" s="440"/>
      <c r="G413" s="440"/>
      <c r="H413" s="344"/>
      <c r="I413" s="344"/>
      <c r="J413" s="344"/>
      <c r="K413" s="344"/>
      <c r="L413" s="344"/>
      <c r="M413" s="344"/>
      <c r="N413" s="344"/>
      <c r="O413" s="344"/>
      <c r="P413" s="344"/>
      <c r="Q413" s="344"/>
      <c r="R413" s="344"/>
      <c r="S413" s="344"/>
      <c r="T413" s="344"/>
      <c r="U413" s="344"/>
      <c r="V413" s="344"/>
      <c r="W413" s="344"/>
      <c r="X413" s="344"/>
      <c r="Y413" s="344"/>
      <c r="Z413" s="344"/>
      <c r="AA413" s="344"/>
      <c r="AB413" s="344"/>
      <c r="AC413" s="344"/>
      <c r="AD413" s="344"/>
      <c r="AE413" s="344"/>
      <c r="AF413" s="344"/>
      <c r="AG413" s="344"/>
      <c r="AH413" s="344"/>
      <c r="AI413" s="344"/>
      <c r="AJ413" s="344"/>
      <c r="AK413" s="344"/>
      <c r="AL413" s="344"/>
      <c r="AM413" s="344"/>
      <c r="AN413" s="344"/>
      <c r="AO413" s="344"/>
      <c r="AP413" s="344"/>
      <c r="AQ413" s="344"/>
      <c r="AR413" s="344"/>
      <c r="AS413" s="344"/>
      <c r="AT413" s="344"/>
      <c r="AU413" s="344"/>
      <c r="AV413" s="344"/>
      <c r="AW413" s="344"/>
      <c r="AX413" s="344"/>
      <c r="AY413" s="344"/>
      <c r="AZ413" s="344"/>
      <c r="BA413" s="344"/>
      <c r="BB413" s="344"/>
      <c r="BC413" s="344"/>
      <c r="BD413" s="344"/>
      <c r="BE413" s="344"/>
      <c r="BF413" s="344"/>
      <c r="BG413" s="344"/>
      <c r="BH413" s="344"/>
      <c r="BI413" s="344"/>
      <c r="BJ413" s="344"/>
      <c r="BK413" s="344"/>
      <c r="BL413" s="344"/>
      <c r="BM413" s="344"/>
      <c r="BN413" s="344"/>
      <c r="BO413" s="344"/>
      <c r="BP413" s="344"/>
      <c r="BQ413" s="344"/>
      <c r="BR413" s="344"/>
      <c r="BS413" s="344"/>
      <c r="BT413" s="344"/>
      <c r="BU413" s="344"/>
      <c r="BV413" s="344"/>
      <c r="BW413" s="344"/>
      <c r="BX413" s="344"/>
      <c r="BY413" s="344"/>
      <c r="BZ413" s="344"/>
      <c r="CA413" s="344"/>
      <c r="CB413" s="344"/>
      <c r="CC413" s="344"/>
      <c r="CD413" s="344"/>
      <c r="CE413" s="344"/>
      <c r="CF413" s="344"/>
      <c r="CG413" s="344"/>
      <c r="CH413" s="344"/>
      <c r="CI413" s="344"/>
      <c r="CJ413" s="344"/>
      <c r="CK413" s="344"/>
      <c r="CL413" s="344"/>
      <c r="CM413" s="344"/>
      <c r="CN413" s="344"/>
      <c r="CO413" s="344"/>
      <c r="CP413" s="344"/>
      <c r="CQ413" s="344"/>
      <c r="CR413" s="344"/>
      <c r="CS413" s="344"/>
      <c r="CT413" s="344"/>
      <c r="CU413" s="344"/>
      <c r="CV413" s="344"/>
      <c r="CW413" s="344"/>
      <c r="CX413" s="344"/>
      <c r="CY413" s="344"/>
      <c r="CZ413" s="344"/>
      <c r="DA413" s="344"/>
      <c r="DB413" s="344"/>
      <c r="DC413" s="344"/>
      <c r="DD413" s="344"/>
      <c r="DE413" s="344"/>
      <c r="DF413" s="344"/>
      <c r="DG413" s="344"/>
      <c r="DH413" s="344"/>
      <c r="DI413" s="344"/>
      <c r="DJ413" s="344"/>
      <c r="DK413" s="344"/>
      <c r="DL413" s="344"/>
      <c r="DM413" s="344"/>
      <c r="DN413" s="344"/>
      <c r="DO413" s="344"/>
      <c r="DP413" s="344"/>
      <c r="DQ413" s="344"/>
      <c r="DR413" s="344"/>
      <c r="DS413" s="344"/>
      <c r="DT413" s="344"/>
      <c r="DU413" s="344"/>
      <c r="DV413" s="344"/>
      <c r="DW413" s="344"/>
      <c r="DX413" s="344"/>
      <c r="DY413" s="344"/>
      <c r="DZ413" s="344"/>
      <c r="EA413" s="344"/>
      <c r="EB413" s="344"/>
      <c r="EC413" s="344"/>
      <c r="ED413" s="344"/>
      <c r="EE413" s="344"/>
      <c r="EF413" s="344"/>
      <c r="EG413" s="344"/>
      <c r="EH413" s="344"/>
      <c r="EI413" s="344"/>
      <c r="EJ413" s="344"/>
      <c r="EK413" s="344"/>
      <c r="EL413" s="344"/>
      <c r="EM413" s="344"/>
      <c r="EN413" s="344"/>
      <c r="EO413" s="344"/>
      <c r="EP413" s="344"/>
      <c r="EQ413" s="344"/>
      <c r="ER413" s="344"/>
      <c r="ES413" s="344"/>
      <c r="ET413" s="344"/>
      <c r="EU413" s="344"/>
      <c r="EV413" s="344"/>
      <c r="EW413" s="344"/>
      <c r="EX413" s="344"/>
      <c r="EY413" s="344"/>
      <c r="EZ413" s="344"/>
      <c r="FA413" s="344"/>
      <c r="FB413" s="344"/>
      <c r="FC413" s="344"/>
      <c r="FD413" s="344"/>
      <c r="FE413" s="344"/>
      <c r="FF413" s="344"/>
      <c r="FG413" s="344"/>
      <c r="FH413" s="344"/>
      <c r="FI413" s="344"/>
      <c r="FJ413" s="344"/>
      <c r="FK413" s="344"/>
      <c r="FL413" s="344"/>
      <c r="FM413" s="344"/>
      <c r="FN413" s="344"/>
      <c r="FO413" s="344"/>
      <c r="FP413" s="344"/>
      <c r="FQ413" s="344"/>
      <c r="FR413" s="344"/>
      <c r="FS413" s="344"/>
      <c r="FT413" s="344"/>
      <c r="FU413" s="344"/>
      <c r="FV413" s="344"/>
      <c r="FW413" s="344"/>
      <c r="FX413" s="344"/>
      <c r="FY413" s="344"/>
      <c r="FZ413" s="344"/>
      <c r="GA413" s="344"/>
      <c r="GB413" s="344"/>
      <c r="GC413" s="344"/>
      <c r="GD413" s="344"/>
      <c r="GE413" s="344"/>
      <c r="GF413" s="344"/>
      <c r="GG413" s="344"/>
      <c r="GH413" s="344"/>
      <c r="GI413" s="344"/>
      <c r="GJ413" s="344"/>
      <c r="GK413" s="344"/>
      <c r="GL413" s="344"/>
      <c r="GM413" s="344"/>
      <c r="GN413" s="344"/>
      <c r="GO413" s="344"/>
      <c r="GP413" s="344"/>
      <c r="GQ413" s="344"/>
      <c r="GR413" s="344"/>
      <c r="GS413" s="344"/>
      <c r="GT413" s="344"/>
      <c r="GU413" s="344"/>
      <c r="GV413" s="344"/>
      <c r="GW413" s="344"/>
      <c r="GX413" s="344"/>
      <c r="GY413" s="344"/>
      <c r="GZ413" s="344"/>
      <c r="HA413" s="344"/>
      <c r="HB413" s="344"/>
      <c r="HC413" s="344"/>
      <c r="HD413" s="344"/>
      <c r="HE413" s="344"/>
      <c r="HF413" s="344"/>
      <c r="HG413" s="344"/>
      <c r="HH413" s="344"/>
      <c r="HI413" s="344"/>
      <c r="HJ413" s="344"/>
      <c r="HK413" s="344"/>
      <c r="HL413" s="344"/>
      <c r="HM413" s="344"/>
      <c r="HN413" s="344"/>
      <c r="HO413" s="344"/>
      <c r="HP413" s="344"/>
      <c r="HQ413" s="344"/>
      <c r="HR413" s="344"/>
      <c r="HS413" s="344"/>
      <c r="HT413" s="344"/>
      <c r="HU413" s="344"/>
      <c r="HV413" s="344"/>
      <c r="HW413" s="344"/>
      <c r="HX413" s="344"/>
      <c r="HY413" s="344"/>
      <c r="HZ413" s="344"/>
      <c r="IA413" s="344"/>
      <c r="IB413" s="344"/>
      <c r="IC413" s="344"/>
      <c r="ID413" s="344"/>
      <c r="IE413" s="344"/>
      <c r="IF413" s="344"/>
      <c r="IG413" s="344"/>
      <c r="IH413" s="344"/>
      <c r="II413" s="344"/>
      <c r="IJ413" s="344"/>
      <c r="IK413" s="344"/>
      <c r="IL413" s="344"/>
      <c r="IM413" s="344"/>
      <c r="IN413" s="344"/>
      <c r="IO413" s="344"/>
      <c r="IP413" s="344"/>
      <c r="IQ413" s="344"/>
      <c r="IR413" s="344"/>
      <c r="IS413" s="344"/>
      <c r="IT413" s="344"/>
      <c r="IU413" s="344"/>
      <c r="IV413" s="344"/>
      <c r="IW413" s="344"/>
    </row>
    <row r="414" spans="1:257" s="352" customFormat="1" ht="15" customHeight="1">
      <c r="A414" s="248">
        <v>45</v>
      </c>
      <c r="B414" s="249" t="s">
        <v>130</v>
      </c>
      <c r="C414" s="248">
        <v>100</v>
      </c>
      <c r="D414" s="250">
        <v>1.54</v>
      </c>
      <c r="E414" s="250">
        <v>7.16</v>
      </c>
      <c r="F414" s="250">
        <v>4.3099999999999996</v>
      </c>
      <c r="G414" s="250">
        <v>88.13</v>
      </c>
      <c r="H414" s="344"/>
      <c r="I414" s="344"/>
      <c r="J414" s="344"/>
      <c r="K414" s="344"/>
      <c r="L414" s="344"/>
      <c r="M414" s="344"/>
      <c r="N414" s="344"/>
      <c r="O414" s="344"/>
      <c r="P414" s="344"/>
      <c r="Q414" s="344"/>
      <c r="R414" s="344"/>
      <c r="S414" s="344"/>
      <c r="T414" s="344"/>
      <c r="U414" s="344"/>
      <c r="V414" s="344"/>
      <c r="W414" s="344"/>
      <c r="X414" s="344"/>
      <c r="Y414" s="344"/>
      <c r="Z414" s="344"/>
      <c r="AA414" s="344"/>
      <c r="AB414" s="344"/>
      <c r="AC414" s="344"/>
      <c r="AD414" s="344"/>
      <c r="AE414" s="344"/>
      <c r="AF414" s="344"/>
      <c r="AG414" s="344"/>
      <c r="AH414" s="344"/>
      <c r="AI414" s="344"/>
      <c r="AJ414" s="344"/>
      <c r="AK414" s="344"/>
      <c r="AL414" s="344"/>
      <c r="AM414" s="344"/>
      <c r="AN414" s="344"/>
      <c r="AO414" s="344"/>
      <c r="AP414" s="344"/>
      <c r="AQ414" s="344"/>
      <c r="AR414" s="344"/>
      <c r="AS414" s="344"/>
      <c r="AT414" s="344"/>
      <c r="AU414" s="344"/>
      <c r="AV414" s="344"/>
      <c r="AW414" s="344"/>
      <c r="AX414" s="344"/>
      <c r="AY414" s="344"/>
      <c r="AZ414" s="344"/>
      <c r="BA414" s="344"/>
      <c r="BB414" s="344"/>
      <c r="BC414" s="344"/>
      <c r="BD414" s="344"/>
      <c r="BE414" s="344"/>
      <c r="BF414" s="344"/>
      <c r="BG414" s="344"/>
      <c r="BH414" s="344"/>
      <c r="BI414" s="344"/>
      <c r="BJ414" s="344"/>
      <c r="BK414" s="344"/>
      <c r="BL414" s="344"/>
      <c r="BM414" s="344"/>
      <c r="BN414" s="344"/>
      <c r="BO414" s="344"/>
      <c r="BP414" s="344"/>
      <c r="BQ414" s="344"/>
      <c r="BR414" s="344"/>
      <c r="BS414" s="344"/>
      <c r="BT414" s="344"/>
      <c r="BU414" s="344"/>
      <c r="BV414" s="344"/>
      <c r="BW414" s="344"/>
      <c r="BX414" s="344"/>
      <c r="BY414" s="344"/>
      <c r="BZ414" s="344"/>
      <c r="CA414" s="344"/>
      <c r="CB414" s="344"/>
      <c r="CC414" s="344"/>
      <c r="CD414" s="344"/>
      <c r="CE414" s="344"/>
      <c r="CF414" s="344"/>
      <c r="CG414" s="344"/>
      <c r="CH414" s="344"/>
      <c r="CI414" s="344"/>
      <c r="CJ414" s="344"/>
      <c r="CK414" s="344"/>
      <c r="CL414" s="344"/>
      <c r="CM414" s="344"/>
      <c r="CN414" s="344"/>
      <c r="CO414" s="344"/>
      <c r="CP414" s="344"/>
      <c r="CQ414" s="344"/>
      <c r="CR414" s="344"/>
      <c r="CS414" s="344"/>
      <c r="CT414" s="344"/>
      <c r="CU414" s="344"/>
      <c r="CV414" s="344"/>
      <c r="CW414" s="344"/>
      <c r="CX414" s="344"/>
      <c r="CY414" s="344"/>
      <c r="CZ414" s="344"/>
      <c r="DA414" s="344"/>
      <c r="DB414" s="344"/>
      <c r="DC414" s="344"/>
      <c r="DD414" s="344"/>
      <c r="DE414" s="344"/>
      <c r="DF414" s="344"/>
      <c r="DG414" s="344"/>
      <c r="DH414" s="344"/>
      <c r="DI414" s="344"/>
      <c r="DJ414" s="344"/>
      <c r="DK414" s="344"/>
      <c r="DL414" s="344"/>
      <c r="DM414" s="344"/>
      <c r="DN414" s="344"/>
      <c r="DO414" s="344"/>
      <c r="DP414" s="344"/>
      <c r="DQ414" s="344"/>
      <c r="DR414" s="344"/>
      <c r="DS414" s="344"/>
      <c r="DT414" s="344"/>
      <c r="DU414" s="344"/>
      <c r="DV414" s="344"/>
      <c r="DW414" s="344"/>
      <c r="DX414" s="344"/>
      <c r="DY414" s="344"/>
      <c r="DZ414" s="344"/>
      <c r="EA414" s="344"/>
      <c r="EB414" s="344"/>
      <c r="EC414" s="344"/>
      <c r="ED414" s="344"/>
      <c r="EE414" s="344"/>
      <c r="EF414" s="344"/>
      <c r="EG414" s="344"/>
      <c r="EH414" s="344"/>
      <c r="EI414" s="344"/>
      <c r="EJ414" s="344"/>
      <c r="EK414" s="344"/>
      <c r="EL414" s="344"/>
      <c r="EM414" s="344"/>
      <c r="EN414" s="344"/>
      <c r="EO414" s="344"/>
      <c r="EP414" s="344"/>
      <c r="EQ414" s="344"/>
      <c r="ER414" s="344"/>
      <c r="ES414" s="344"/>
      <c r="ET414" s="344"/>
      <c r="EU414" s="344"/>
      <c r="EV414" s="344"/>
      <c r="EW414" s="344"/>
      <c r="EX414" s="344"/>
      <c r="EY414" s="344"/>
      <c r="EZ414" s="344"/>
      <c r="FA414" s="344"/>
      <c r="FB414" s="344"/>
      <c r="FC414" s="344"/>
      <c r="FD414" s="344"/>
      <c r="FE414" s="344"/>
      <c r="FF414" s="344"/>
      <c r="FG414" s="344"/>
      <c r="FH414" s="344"/>
      <c r="FI414" s="344"/>
      <c r="FJ414" s="344"/>
      <c r="FK414" s="344"/>
      <c r="FL414" s="344"/>
      <c r="FM414" s="344"/>
      <c r="FN414" s="344"/>
      <c r="FO414" s="344"/>
      <c r="FP414" s="344"/>
      <c r="FQ414" s="344"/>
      <c r="FR414" s="344"/>
      <c r="FS414" s="344"/>
      <c r="FT414" s="344"/>
      <c r="FU414" s="344"/>
      <c r="FV414" s="344"/>
      <c r="FW414" s="344"/>
      <c r="FX414" s="344"/>
      <c r="FY414" s="344"/>
      <c r="FZ414" s="344"/>
      <c r="GA414" s="344"/>
      <c r="GB414" s="344"/>
      <c r="GC414" s="344"/>
      <c r="GD414" s="344"/>
      <c r="GE414" s="344"/>
      <c r="GF414" s="344"/>
      <c r="GG414" s="344"/>
      <c r="GH414" s="344"/>
      <c r="GI414" s="344"/>
      <c r="GJ414" s="344"/>
      <c r="GK414" s="344"/>
      <c r="GL414" s="344"/>
      <c r="GM414" s="344"/>
      <c r="GN414" s="344"/>
      <c r="GO414" s="344"/>
      <c r="GP414" s="344"/>
      <c r="GQ414" s="344"/>
      <c r="GR414" s="344"/>
      <c r="GS414" s="344"/>
      <c r="GT414" s="344"/>
      <c r="GU414" s="344"/>
      <c r="GV414" s="344"/>
      <c r="GW414" s="344"/>
      <c r="GX414" s="344"/>
      <c r="GY414" s="344"/>
      <c r="GZ414" s="344"/>
      <c r="HA414" s="344"/>
      <c r="HB414" s="344"/>
      <c r="HC414" s="344"/>
      <c r="HD414" s="344"/>
      <c r="HE414" s="344"/>
      <c r="HF414" s="344"/>
      <c r="HG414" s="344"/>
      <c r="HH414" s="344"/>
      <c r="HI414" s="344"/>
      <c r="HJ414" s="344"/>
      <c r="HK414" s="344"/>
      <c r="HL414" s="344"/>
      <c r="HM414" s="344"/>
      <c r="HN414" s="344"/>
      <c r="HO414" s="344"/>
      <c r="HP414" s="344"/>
      <c r="HQ414" s="344"/>
      <c r="HR414" s="344"/>
      <c r="HS414" s="344"/>
      <c r="HT414" s="344"/>
      <c r="HU414" s="344"/>
      <c r="HV414" s="344"/>
      <c r="HW414" s="344"/>
      <c r="HX414" s="344"/>
      <c r="HY414" s="344"/>
      <c r="HZ414" s="344"/>
      <c r="IA414" s="344"/>
      <c r="IB414" s="344"/>
      <c r="IC414" s="344"/>
      <c r="ID414" s="344"/>
      <c r="IE414" s="344"/>
      <c r="IF414" s="344"/>
      <c r="IG414" s="344"/>
      <c r="IH414" s="344"/>
      <c r="II414" s="344"/>
      <c r="IJ414" s="344"/>
      <c r="IK414" s="344"/>
      <c r="IL414" s="344"/>
      <c r="IM414" s="344"/>
      <c r="IN414" s="344"/>
      <c r="IO414" s="344"/>
      <c r="IP414" s="344"/>
      <c r="IQ414" s="344"/>
      <c r="IR414" s="344"/>
      <c r="IS414" s="344"/>
      <c r="IT414" s="344"/>
      <c r="IU414" s="344"/>
      <c r="IV414" s="344"/>
      <c r="IW414" s="344"/>
    </row>
    <row r="415" spans="1:257" s="352" customFormat="1" ht="15" customHeight="1">
      <c r="A415" s="248">
        <v>268</v>
      </c>
      <c r="B415" s="249" t="s">
        <v>188</v>
      </c>
      <c r="C415" s="253">
        <v>100</v>
      </c>
      <c r="D415" s="353">
        <v>17.72</v>
      </c>
      <c r="E415" s="353">
        <v>8.75</v>
      </c>
      <c r="F415" s="255">
        <v>15.25</v>
      </c>
      <c r="G415" s="353">
        <v>211.1</v>
      </c>
      <c r="H415" s="344"/>
      <c r="I415" s="344"/>
      <c r="J415" s="344"/>
      <c r="K415" s="344"/>
      <c r="L415" s="344"/>
      <c r="M415" s="344"/>
      <c r="N415" s="344"/>
      <c r="O415" s="344"/>
      <c r="P415" s="344"/>
      <c r="Q415" s="344"/>
      <c r="R415" s="344"/>
      <c r="S415" s="344"/>
      <c r="T415" s="344"/>
      <c r="U415" s="344"/>
      <c r="V415" s="344"/>
      <c r="W415" s="344"/>
      <c r="X415" s="344"/>
      <c r="Y415" s="344"/>
      <c r="Z415" s="344"/>
      <c r="AA415" s="344"/>
      <c r="AB415" s="344"/>
      <c r="AC415" s="344"/>
      <c r="AD415" s="344"/>
      <c r="AE415" s="344"/>
      <c r="AF415" s="344"/>
      <c r="AG415" s="344"/>
      <c r="AH415" s="344"/>
      <c r="AI415" s="344"/>
      <c r="AJ415" s="344"/>
      <c r="AK415" s="344"/>
      <c r="AL415" s="344"/>
      <c r="AM415" s="344"/>
      <c r="AN415" s="344"/>
      <c r="AO415" s="344"/>
      <c r="AP415" s="344"/>
      <c r="AQ415" s="344"/>
      <c r="AR415" s="344"/>
      <c r="AS415" s="344"/>
      <c r="AT415" s="344"/>
      <c r="AU415" s="344"/>
      <c r="AV415" s="344"/>
      <c r="AW415" s="344"/>
      <c r="AX415" s="344"/>
      <c r="AY415" s="344"/>
      <c r="AZ415" s="344"/>
      <c r="BA415" s="344"/>
      <c r="BB415" s="344"/>
      <c r="BC415" s="344"/>
      <c r="BD415" s="344"/>
      <c r="BE415" s="344"/>
      <c r="BF415" s="344"/>
      <c r="BG415" s="344"/>
      <c r="BH415" s="344"/>
      <c r="BI415" s="344"/>
      <c r="BJ415" s="344"/>
      <c r="BK415" s="344"/>
      <c r="BL415" s="344"/>
      <c r="BM415" s="344"/>
      <c r="BN415" s="344"/>
      <c r="BO415" s="344"/>
      <c r="BP415" s="344"/>
      <c r="BQ415" s="344"/>
      <c r="BR415" s="344"/>
      <c r="BS415" s="344"/>
      <c r="BT415" s="344"/>
      <c r="BU415" s="344"/>
      <c r="BV415" s="344"/>
      <c r="BW415" s="344"/>
      <c r="BX415" s="344"/>
      <c r="BY415" s="344"/>
      <c r="BZ415" s="344"/>
      <c r="CA415" s="344"/>
      <c r="CB415" s="344"/>
      <c r="CC415" s="344"/>
      <c r="CD415" s="344"/>
      <c r="CE415" s="344"/>
      <c r="CF415" s="344"/>
      <c r="CG415" s="344"/>
      <c r="CH415" s="344"/>
      <c r="CI415" s="344"/>
      <c r="CJ415" s="344"/>
      <c r="CK415" s="344"/>
      <c r="CL415" s="344"/>
      <c r="CM415" s="344"/>
      <c r="CN415" s="344"/>
      <c r="CO415" s="344"/>
      <c r="CP415" s="344"/>
      <c r="CQ415" s="344"/>
      <c r="CR415" s="344"/>
      <c r="CS415" s="344"/>
      <c r="CT415" s="344"/>
      <c r="CU415" s="344"/>
      <c r="CV415" s="344"/>
      <c r="CW415" s="344"/>
      <c r="CX415" s="344"/>
      <c r="CY415" s="344"/>
      <c r="CZ415" s="344"/>
      <c r="DA415" s="344"/>
      <c r="DB415" s="344"/>
      <c r="DC415" s="344"/>
      <c r="DD415" s="344"/>
      <c r="DE415" s="344"/>
      <c r="DF415" s="344"/>
      <c r="DG415" s="344"/>
      <c r="DH415" s="344"/>
      <c r="DI415" s="344"/>
      <c r="DJ415" s="344"/>
      <c r="DK415" s="344"/>
      <c r="DL415" s="344"/>
      <c r="DM415" s="344"/>
      <c r="DN415" s="344"/>
      <c r="DO415" s="344"/>
      <c r="DP415" s="344"/>
      <c r="DQ415" s="344"/>
      <c r="DR415" s="344"/>
      <c r="DS415" s="344"/>
      <c r="DT415" s="344"/>
      <c r="DU415" s="344"/>
      <c r="DV415" s="344"/>
      <c r="DW415" s="344"/>
      <c r="DX415" s="344"/>
      <c r="DY415" s="344"/>
      <c r="DZ415" s="344"/>
      <c r="EA415" s="344"/>
      <c r="EB415" s="344"/>
      <c r="EC415" s="344"/>
      <c r="ED415" s="344"/>
      <c r="EE415" s="344"/>
      <c r="EF415" s="344"/>
      <c r="EG415" s="344"/>
      <c r="EH415" s="344"/>
      <c r="EI415" s="344"/>
      <c r="EJ415" s="344"/>
      <c r="EK415" s="344"/>
      <c r="EL415" s="344"/>
      <c r="EM415" s="344"/>
      <c r="EN415" s="344"/>
      <c r="EO415" s="344"/>
      <c r="EP415" s="344"/>
      <c r="EQ415" s="344"/>
      <c r="ER415" s="344"/>
      <c r="ES415" s="344"/>
      <c r="ET415" s="344"/>
      <c r="EU415" s="344"/>
      <c r="EV415" s="344"/>
      <c r="EW415" s="344"/>
      <c r="EX415" s="344"/>
      <c r="EY415" s="344"/>
      <c r="EZ415" s="344"/>
      <c r="FA415" s="344"/>
      <c r="FB415" s="344"/>
      <c r="FC415" s="344"/>
      <c r="FD415" s="344"/>
      <c r="FE415" s="344"/>
      <c r="FF415" s="344"/>
      <c r="FG415" s="344"/>
      <c r="FH415" s="344"/>
      <c r="FI415" s="344"/>
      <c r="FJ415" s="344"/>
      <c r="FK415" s="344"/>
      <c r="FL415" s="344"/>
      <c r="FM415" s="344"/>
      <c r="FN415" s="344"/>
      <c r="FO415" s="344"/>
      <c r="FP415" s="344"/>
      <c r="FQ415" s="344"/>
      <c r="FR415" s="344"/>
      <c r="FS415" s="344"/>
      <c r="FT415" s="344"/>
      <c r="FU415" s="344"/>
      <c r="FV415" s="344"/>
      <c r="FW415" s="344"/>
      <c r="FX415" s="344"/>
      <c r="FY415" s="344"/>
      <c r="FZ415" s="344"/>
      <c r="GA415" s="344"/>
      <c r="GB415" s="344"/>
      <c r="GC415" s="344"/>
      <c r="GD415" s="344"/>
      <c r="GE415" s="344"/>
      <c r="GF415" s="344"/>
      <c r="GG415" s="344"/>
      <c r="GH415" s="344"/>
      <c r="GI415" s="344"/>
      <c r="GJ415" s="344"/>
      <c r="GK415" s="344"/>
      <c r="GL415" s="344"/>
      <c r="GM415" s="344"/>
      <c r="GN415" s="344"/>
      <c r="GO415" s="344"/>
      <c r="GP415" s="344"/>
      <c r="GQ415" s="344"/>
      <c r="GR415" s="344"/>
      <c r="GS415" s="344"/>
      <c r="GT415" s="344"/>
      <c r="GU415" s="344"/>
      <c r="GV415" s="344"/>
      <c r="GW415" s="344"/>
      <c r="GX415" s="344"/>
      <c r="GY415" s="344"/>
      <c r="GZ415" s="344"/>
      <c r="HA415" s="344"/>
      <c r="HB415" s="344"/>
      <c r="HC415" s="344"/>
      <c r="HD415" s="344"/>
      <c r="HE415" s="344"/>
      <c r="HF415" s="344"/>
      <c r="HG415" s="344"/>
      <c r="HH415" s="344"/>
      <c r="HI415" s="344"/>
      <c r="HJ415" s="344"/>
      <c r="HK415" s="344"/>
      <c r="HL415" s="344"/>
      <c r="HM415" s="344"/>
      <c r="HN415" s="344"/>
      <c r="HO415" s="344"/>
      <c r="HP415" s="344"/>
      <c r="HQ415" s="344"/>
      <c r="HR415" s="344"/>
      <c r="HS415" s="344"/>
      <c r="HT415" s="344"/>
      <c r="HU415" s="344"/>
      <c r="HV415" s="344"/>
      <c r="HW415" s="344"/>
      <c r="HX415" s="344"/>
      <c r="HY415" s="344"/>
      <c r="HZ415" s="344"/>
      <c r="IA415" s="344"/>
      <c r="IB415" s="344"/>
      <c r="IC415" s="344"/>
      <c r="ID415" s="344"/>
      <c r="IE415" s="344"/>
      <c r="IF415" s="344"/>
      <c r="IG415" s="344"/>
      <c r="IH415" s="344"/>
      <c r="II415" s="344"/>
      <c r="IJ415" s="344"/>
      <c r="IK415" s="344"/>
      <c r="IL415" s="344"/>
      <c r="IM415" s="344"/>
      <c r="IN415" s="344"/>
      <c r="IO415" s="344"/>
      <c r="IP415" s="344"/>
      <c r="IQ415" s="344"/>
      <c r="IR415" s="344"/>
      <c r="IS415" s="344"/>
      <c r="IT415" s="344"/>
      <c r="IU415" s="344"/>
      <c r="IV415" s="344"/>
      <c r="IW415" s="344"/>
    </row>
    <row r="416" spans="1:257" ht="15" customHeight="1">
      <c r="A416" s="248">
        <v>145.01</v>
      </c>
      <c r="B416" s="249" t="s">
        <v>266</v>
      </c>
      <c r="C416" s="248">
        <v>180</v>
      </c>
      <c r="D416" s="250">
        <v>3.97</v>
      </c>
      <c r="E416" s="250">
        <v>5.87</v>
      </c>
      <c r="F416" s="250">
        <v>28.22</v>
      </c>
      <c r="G416" s="250">
        <v>182.58</v>
      </c>
    </row>
    <row r="417" spans="1:7" ht="15" customHeight="1">
      <c r="A417" s="248">
        <v>377</v>
      </c>
      <c r="B417" s="249" t="s">
        <v>21</v>
      </c>
      <c r="C417" s="248">
        <v>200</v>
      </c>
      <c r="D417" s="250">
        <v>0.06</v>
      </c>
      <c r="E417" s="250">
        <v>0.01</v>
      </c>
      <c r="F417" s="250">
        <v>11.19</v>
      </c>
      <c r="G417" s="250">
        <v>46.28</v>
      </c>
    </row>
    <row r="418" spans="1:7" ht="15" customHeight="1">
      <c r="A418" s="248"/>
      <c r="B418" s="249" t="s">
        <v>22</v>
      </c>
      <c r="C418" s="248">
        <v>100</v>
      </c>
      <c r="D418" s="250">
        <v>7.9</v>
      </c>
      <c r="E418" s="252">
        <v>1</v>
      </c>
      <c r="F418" s="250">
        <v>48.3</v>
      </c>
      <c r="G418" s="248">
        <v>235</v>
      </c>
    </row>
    <row r="419" spans="1:7">
      <c r="A419" s="440" t="s">
        <v>223</v>
      </c>
      <c r="B419" s="440"/>
      <c r="C419" s="351">
        <v>620</v>
      </c>
      <c r="D419" s="250">
        <v>19.670000000000002</v>
      </c>
      <c r="E419" s="250">
        <v>19.03</v>
      </c>
      <c r="F419" s="250">
        <v>72.11</v>
      </c>
      <c r="G419" s="250">
        <v>541.01</v>
      </c>
    </row>
    <row r="420" spans="1:7">
      <c r="A420" s="440" t="s">
        <v>224</v>
      </c>
      <c r="B420" s="440"/>
      <c r="C420" s="440"/>
      <c r="D420" s="440"/>
      <c r="E420" s="440"/>
      <c r="F420" s="440"/>
      <c r="G420" s="440"/>
    </row>
    <row r="421" spans="1:7" ht="15" customHeight="1">
      <c r="A421" s="248">
        <v>376.02</v>
      </c>
      <c r="B421" s="249" t="s">
        <v>225</v>
      </c>
      <c r="C421" s="248">
        <v>200</v>
      </c>
      <c r="D421" s="252">
        <v>5.6</v>
      </c>
      <c r="E421" s="248">
        <v>4.8</v>
      </c>
      <c r="F421" s="252">
        <v>30</v>
      </c>
      <c r="G421" s="248">
        <v>186</v>
      </c>
    </row>
    <row r="422" spans="1:7">
      <c r="A422" s="440" t="s">
        <v>226</v>
      </c>
      <c r="B422" s="440"/>
      <c r="C422" s="351">
        <v>200</v>
      </c>
      <c r="D422" s="250">
        <v>5.8</v>
      </c>
      <c r="E422" s="250">
        <v>5</v>
      </c>
      <c r="F422" s="250">
        <v>9.6</v>
      </c>
      <c r="G422" s="248">
        <v>108</v>
      </c>
    </row>
    <row r="423" spans="1:7">
      <c r="A423" s="440" t="s">
        <v>227</v>
      </c>
      <c r="B423" s="440"/>
      <c r="C423" s="357">
        <f>C422+C419+C412+C404+C395</f>
        <v>2795</v>
      </c>
      <c r="D423" s="358">
        <f>D422+D419+D412+D404+D395</f>
        <v>107.34</v>
      </c>
      <c r="E423" s="358">
        <f>E422+E419+E412+E404+E395</f>
        <v>94.440000000000012</v>
      </c>
      <c r="F423" s="358">
        <f>F422+F419+F412+F404+F395</f>
        <v>357.43</v>
      </c>
      <c r="G423" s="358">
        <f>G422+G419+G412+G404+G395</f>
        <v>2768.87</v>
      </c>
    </row>
    <row r="424" spans="1:7">
      <c r="A424" s="345"/>
      <c r="B424" s="346"/>
      <c r="C424" s="346"/>
      <c r="D424" s="346"/>
      <c r="E424" s="346"/>
      <c r="F424" s="346"/>
      <c r="G424" s="346"/>
    </row>
    <row r="425" spans="1:7">
      <c r="A425" s="406"/>
      <c r="B425" s="406"/>
      <c r="C425" s="406"/>
      <c r="D425" s="406"/>
      <c r="E425" s="406"/>
      <c r="F425" s="406"/>
      <c r="G425" s="406"/>
    </row>
    <row r="426" spans="1:7">
      <c r="A426" s="347" t="s">
        <v>209</v>
      </c>
      <c r="B426" s="443" t="s">
        <v>241</v>
      </c>
      <c r="C426" s="443"/>
      <c r="D426" s="443"/>
      <c r="E426" s="406"/>
      <c r="F426" s="406"/>
      <c r="G426" s="406"/>
    </row>
    <row r="427" spans="1:7">
      <c r="A427" s="347" t="s">
        <v>211</v>
      </c>
      <c r="B427" s="443">
        <v>2</v>
      </c>
      <c r="C427" s="443"/>
      <c r="D427" s="443"/>
      <c r="E427" s="348"/>
      <c r="F427" s="346"/>
      <c r="G427" s="346"/>
    </row>
    <row r="428" spans="1:7" ht="15.6" customHeight="1">
      <c r="A428" s="444" t="s">
        <v>6</v>
      </c>
      <c r="B428" s="442" t="s">
        <v>7</v>
      </c>
      <c r="C428" s="442" t="s">
        <v>8</v>
      </c>
      <c r="D428" s="442" t="s">
        <v>10</v>
      </c>
      <c r="E428" s="442"/>
      <c r="F428" s="442"/>
      <c r="G428" s="442" t="s">
        <v>11</v>
      </c>
    </row>
    <row r="429" spans="1:7">
      <c r="A429" s="444"/>
      <c r="B429" s="442"/>
      <c r="C429" s="442"/>
      <c r="D429" s="350" t="s">
        <v>12</v>
      </c>
      <c r="E429" s="350" t="s">
        <v>13</v>
      </c>
      <c r="F429" s="350" t="s">
        <v>14</v>
      </c>
      <c r="G429" s="442"/>
    </row>
    <row r="430" spans="1:7">
      <c r="A430" s="351">
        <v>1</v>
      </c>
      <c r="B430" s="351">
        <v>2</v>
      </c>
      <c r="C430" s="351">
        <v>3</v>
      </c>
      <c r="D430" s="351">
        <v>4</v>
      </c>
      <c r="E430" s="351">
        <v>5</v>
      </c>
      <c r="F430" s="351">
        <v>6</v>
      </c>
      <c r="G430" s="351">
        <v>7</v>
      </c>
    </row>
    <row r="431" spans="1:7">
      <c r="A431" s="440" t="s">
        <v>212</v>
      </c>
      <c r="B431" s="440"/>
      <c r="C431" s="440"/>
      <c r="D431" s="440"/>
      <c r="E431" s="440"/>
      <c r="F431" s="440"/>
      <c r="G431" s="440"/>
    </row>
    <row r="432" spans="1:7">
      <c r="A432" s="253" t="s">
        <v>35</v>
      </c>
      <c r="B432" s="254" t="s">
        <v>36</v>
      </c>
      <c r="C432" s="253">
        <v>15</v>
      </c>
      <c r="D432" s="255">
        <v>3.9</v>
      </c>
      <c r="E432" s="353">
        <v>3.92</v>
      </c>
      <c r="F432" s="370"/>
      <c r="G432" s="255">
        <v>51.6</v>
      </c>
    </row>
    <row r="433" spans="1:7" ht="34.65" customHeight="1">
      <c r="A433" s="353" t="s">
        <v>37</v>
      </c>
      <c r="B433" s="254" t="s">
        <v>95</v>
      </c>
      <c r="C433" s="253">
        <v>250</v>
      </c>
      <c r="D433" s="353">
        <v>8.6999999999999993</v>
      </c>
      <c r="E433" s="353">
        <v>8.7799999999999994</v>
      </c>
      <c r="F433" s="353">
        <v>43.35</v>
      </c>
      <c r="G433" s="353">
        <v>290.7</v>
      </c>
    </row>
    <row r="434" spans="1:7">
      <c r="A434" s="248">
        <v>379</v>
      </c>
      <c r="B434" s="249" t="s">
        <v>54</v>
      </c>
      <c r="C434" s="248">
        <v>200</v>
      </c>
      <c r="D434" s="250">
        <v>3.23</v>
      </c>
      <c r="E434" s="250">
        <v>2.5099999999999998</v>
      </c>
      <c r="F434" s="250">
        <v>20.67</v>
      </c>
      <c r="G434" s="250">
        <v>118.89</v>
      </c>
    </row>
    <row r="435" spans="1:7">
      <c r="A435" s="248"/>
      <c r="B435" s="249" t="s">
        <v>22</v>
      </c>
      <c r="C435" s="248">
        <v>60</v>
      </c>
      <c r="D435" s="250">
        <v>4.74</v>
      </c>
      <c r="E435" s="252">
        <v>0.6</v>
      </c>
      <c r="F435" s="250">
        <v>28.98</v>
      </c>
      <c r="G435" s="248">
        <v>141</v>
      </c>
    </row>
    <row r="436" spans="1:7">
      <c r="A436" s="248">
        <v>338.02</v>
      </c>
      <c r="B436" s="249" t="s">
        <v>230</v>
      </c>
      <c r="C436" s="248">
        <v>150</v>
      </c>
      <c r="D436" s="252">
        <v>0.6</v>
      </c>
      <c r="E436" s="252">
        <v>0.6</v>
      </c>
      <c r="F436" s="252">
        <v>14.7</v>
      </c>
      <c r="G436" s="252">
        <v>70.5</v>
      </c>
    </row>
    <row r="437" spans="1:7">
      <c r="A437" s="440" t="s">
        <v>25</v>
      </c>
      <c r="B437" s="440"/>
      <c r="C437" s="351">
        <f>SUM(C432:C436)</f>
        <v>675</v>
      </c>
      <c r="D437" s="356">
        <f>SUM(D432:D436)</f>
        <v>21.17</v>
      </c>
      <c r="E437" s="356">
        <f>SUM(E432:E436)</f>
        <v>16.41</v>
      </c>
      <c r="F437" s="356">
        <f>SUM(F432:F436)</f>
        <v>107.70000000000002</v>
      </c>
      <c r="G437" s="356">
        <f>SUM(G432:G436)</f>
        <v>672.69</v>
      </c>
    </row>
    <row r="438" spans="1:7">
      <c r="A438" s="440" t="s">
        <v>214</v>
      </c>
      <c r="B438" s="440"/>
      <c r="C438" s="440"/>
      <c r="D438" s="440"/>
      <c r="E438" s="440"/>
      <c r="F438" s="440"/>
      <c r="G438" s="440"/>
    </row>
    <row r="439" spans="1:7">
      <c r="A439" s="248">
        <v>37</v>
      </c>
      <c r="B439" s="249" t="s">
        <v>332</v>
      </c>
      <c r="C439" s="248">
        <v>100</v>
      </c>
      <c r="D439" s="250">
        <v>1.56</v>
      </c>
      <c r="E439" s="250">
        <v>3.28</v>
      </c>
      <c r="F439" s="250">
        <v>11.06</v>
      </c>
      <c r="G439" s="250">
        <v>80.78</v>
      </c>
    </row>
    <row r="440" spans="1:7">
      <c r="A440" s="248">
        <v>99</v>
      </c>
      <c r="B440" s="249" t="s">
        <v>330</v>
      </c>
      <c r="C440" s="248">
        <v>255</v>
      </c>
      <c r="D440" s="250">
        <v>1.78</v>
      </c>
      <c r="E440" s="248">
        <v>5</v>
      </c>
      <c r="F440" s="250">
        <v>10.94</v>
      </c>
      <c r="G440" s="250">
        <v>96.53</v>
      </c>
    </row>
    <row r="441" spans="1:7" ht="31.2">
      <c r="A441" s="248">
        <v>234</v>
      </c>
      <c r="B441" s="249" t="s">
        <v>247</v>
      </c>
      <c r="C441" s="248">
        <v>120</v>
      </c>
      <c r="D441" s="252">
        <v>13.21</v>
      </c>
      <c r="E441" s="250">
        <v>6.09</v>
      </c>
      <c r="F441" s="250">
        <v>12.98</v>
      </c>
      <c r="G441" s="250">
        <v>157.44999999999999</v>
      </c>
    </row>
    <row r="442" spans="1:7">
      <c r="A442" s="248">
        <v>147.02000000000001</v>
      </c>
      <c r="B442" s="249" t="s">
        <v>73</v>
      </c>
      <c r="C442" s="248">
        <v>200</v>
      </c>
      <c r="D442" s="250">
        <v>4.91</v>
      </c>
      <c r="E442" s="250">
        <v>8.73</v>
      </c>
      <c r="F442" s="250">
        <v>38.729999999999997</v>
      </c>
      <c r="G442" s="250">
        <v>253.21</v>
      </c>
    </row>
    <row r="443" spans="1:7">
      <c r="A443" s="248">
        <v>342.01</v>
      </c>
      <c r="B443" s="249" t="s">
        <v>126</v>
      </c>
      <c r="C443" s="248">
        <v>200</v>
      </c>
      <c r="D443" s="250">
        <v>0.16</v>
      </c>
      <c r="E443" s="250">
        <v>0.16</v>
      </c>
      <c r="F443" s="252">
        <v>14.9</v>
      </c>
      <c r="G443" s="250">
        <v>62.69</v>
      </c>
    </row>
    <row r="444" spans="1:7">
      <c r="A444" s="248"/>
      <c r="B444" s="249" t="s">
        <v>22</v>
      </c>
      <c r="C444" s="248">
        <v>80</v>
      </c>
      <c r="D444" s="250">
        <v>6.32</v>
      </c>
      <c r="E444" s="252">
        <v>0.8</v>
      </c>
      <c r="F444" s="250">
        <v>38.64</v>
      </c>
      <c r="G444" s="248">
        <v>188</v>
      </c>
    </row>
    <row r="445" spans="1:7">
      <c r="A445" s="248"/>
      <c r="B445" s="249" t="s">
        <v>127</v>
      </c>
      <c r="C445" s="248">
        <v>80</v>
      </c>
      <c r="D445" s="250">
        <v>5.28</v>
      </c>
      <c r="E445" s="250">
        <v>0.96</v>
      </c>
      <c r="F445" s="250">
        <v>31.72</v>
      </c>
      <c r="G445" s="252">
        <v>158.4</v>
      </c>
    </row>
    <row r="446" spans="1:7">
      <c r="A446" s="440" t="s">
        <v>128</v>
      </c>
      <c r="B446" s="440"/>
      <c r="C446" s="351">
        <v>965</v>
      </c>
      <c r="D446" s="250">
        <v>36.15</v>
      </c>
      <c r="E446" s="250">
        <v>29.07</v>
      </c>
      <c r="F446" s="250">
        <v>133.99</v>
      </c>
      <c r="G446" s="250">
        <v>944.13</v>
      </c>
    </row>
    <row r="447" spans="1:7">
      <c r="A447" s="440" t="s">
        <v>215</v>
      </c>
      <c r="B447" s="440"/>
      <c r="C447" s="440"/>
      <c r="D447" s="440"/>
      <c r="E447" s="440"/>
      <c r="F447" s="440"/>
      <c r="G447" s="440"/>
    </row>
    <row r="448" spans="1:7">
      <c r="A448" s="248">
        <v>421</v>
      </c>
      <c r="B448" s="249" t="s">
        <v>216</v>
      </c>
      <c r="C448" s="248">
        <v>75</v>
      </c>
      <c r="D448" s="250">
        <v>4.78</v>
      </c>
      <c r="E448" s="250">
        <v>8.35</v>
      </c>
      <c r="F448" s="250">
        <v>33.65</v>
      </c>
      <c r="G448" s="252">
        <v>229.5</v>
      </c>
    </row>
    <row r="449" spans="1:7">
      <c r="A449" s="248">
        <v>376</v>
      </c>
      <c r="B449" s="249" t="s">
        <v>32</v>
      </c>
      <c r="C449" s="248">
        <v>200</v>
      </c>
      <c r="D449" s="251"/>
      <c r="E449" s="251"/>
      <c r="F449" s="250">
        <v>11.09</v>
      </c>
      <c r="G449" s="250">
        <v>44.34</v>
      </c>
    </row>
    <row r="450" spans="1:7">
      <c r="A450" s="248">
        <v>338.02</v>
      </c>
      <c r="B450" s="249" t="s">
        <v>242</v>
      </c>
      <c r="C450" s="248">
        <v>150</v>
      </c>
      <c r="D450" s="252">
        <v>2.2999999999999998</v>
      </c>
      <c r="E450" s="252">
        <v>0.8</v>
      </c>
      <c r="F450" s="252">
        <v>31.5</v>
      </c>
      <c r="G450" s="252">
        <v>144</v>
      </c>
    </row>
    <row r="451" spans="1:7">
      <c r="A451" s="440" t="s">
        <v>218</v>
      </c>
      <c r="B451" s="440"/>
      <c r="C451" s="351">
        <v>425</v>
      </c>
      <c r="D451" s="250">
        <v>5.38</v>
      </c>
      <c r="E451" s="250">
        <v>8.8000000000000007</v>
      </c>
      <c r="F451" s="250">
        <v>60.19</v>
      </c>
      <c r="G451" s="250">
        <v>344.34</v>
      </c>
    </row>
    <row r="452" spans="1:7">
      <c r="A452" s="440" t="s">
        <v>219</v>
      </c>
      <c r="B452" s="440"/>
      <c r="C452" s="440"/>
      <c r="D452" s="440"/>
      <c r="E452" s="440"/>
      <c r="F452" s="440"/>
      <c r="G452" s="440"/>
    </row>
    <row r="453" spans="1:7" ht="15" customHeight="1">
      <c r="A453" s="248">
        <v>55.01</v>
      </c>
      <c r="B453" s="249" t="s">
        <v>150</v>
      </c>
      <c r="C453" s="248">
        <v>100</v>
      </c>
      <c r="D453" s="250">
        <v>1.26</v>
      </c>
      <c r="E453" s="252">
        <v>8.1</v>
      </c>
      <c r="F453" s="250">
        <v>6.25</v>
      </c>
      <c r="G453" s="250">
        <v>103.67</v>
      </c>
    </row>
    <row r="454" spans="1:7" ht="15" customHeight="1">
      <c r="A454" s="248">
        <v>245.01</v>
      </c>
      <c r="B454" s="249" t="s">
        <v>239</v>
      </c>
      <c r="C454" s="248">
        <v>100</v>
      </c>
      <c r="D454" s="250">
        <v>15.69</v>
      </c>
      <c r="E454" s="250">
        <v>13.58</v>
      </c>
      <c r="F454" s="250">
        <v>6.03</v>
      </c>
      <c r="G454" s="250">
        <v>206.68</v>
      </c>
    </row>
    <row r="455" spans="1:7" ht="18.45" customHeight="1">
      <c r="A455" s="248">
        <v>171.01</v>
      </c>
      <c r="B455" s="249" t="s">
        <v>46</v>
      </c>
      <c r="C455" s="248">
        <v>180</v>
      </c>
      <c r="D455" s="252">
        <v>7.6</v>
      </c>
      <c r="E455" s="250">
        <v>5.61</v>
      </c>
      <c r="F455" s="250">
        <v>34.33</v>
      </c>
      <c r="G455" s="250">
        <v>217.85</v>
      </c>
    </row>
    <row r="456" spans="1:7" ht="15" customHeight="1">
      <c r="A456" s="248">
        <v>378</v>
      </c>
      <c r="B456" s="249" t="s">
        <v>222</v>
      </c>
      <c r="C456" s="248">
        <v>200</v>
      </c>
      <c r="D456" s="250">
        <v>1.61</v>
      </c>
      <c r="E456" s="250">
        <v>1.39</v>
      </c>
      <c r="F456" s="250">
        <v>13.76</v>
      </c>
      <c r="G456" s="250">
        <v>74.34</v>
      </c>
    </row>
    <row r="457" spans="1:7" ht="15" customHeight="1">
      <c r="A457" s="248"/>
      <c r="B457" s="249" t="s">
        <v>22</v>
      </c>
      <c r="C457" s="248">
        <v>100</v>
      </c>
      <c r="D457" s="250">
        <v>7.9</v>
      </c>
      <c r="E457" s="252">
        <v>1</v>
      </c>
      <c r="F457" s="250">
        <v>48.3</v>
      </c>
      <c r="G457" s="248">
        <v>235</v>
      </c>
    </row>
    <row r="458" spans="1:7">
      <c r="A458" s="440" t="s">
        <v>223</v>
      </c>
      <c r="B458" s="440"/>
      <c r="C458" s="351">
        <v>680</v>
      </c>
      <c r="D458" s="250">
        <f>SUM(D453:D457)</f>
        <v>34.059999999999995</v>
      </c>
      <c r="E458" s="250">
        <f>SUM(E453:E457)</f>
        <v>29.68</v>
      </c>
      <c r="F458" s="250">
        <f>SUM(F453:F457)</f>
        <v>108.66999999999999</v>
      </c>
      <c r="G458" s="250">
        <f>SUM(G453:G457)</f>
        <v>837.54000000000008</v>
      </c>
    </row>
    <row r="459" spans="1:7">
      <c r="A459" s="440" t="s">
        <v>224</v>
      </c>
      <c r="B459" s="440"/>
      <c r="C459" s="440"/>
      <c r="D459" s="440"/>
      <c r="E459" s="440"/>
      <c r="F459" s="440"/>
      <c r="G459" s="440"/>
    </row>
    <row r="460" spans="1:7">
      <c r="A460" s="248">
        <v>376.02</v>
      </c>
      <c r="B460" s="249" t="s">
        <v>236</v>
      </c>
      <c r="C460" s="248">
        <v>200</v>
      </c>
      <c r="D460" s="252">
        <v>5.8</v>
      </c>
      <c r="E460" s="248">
        <v>5</v>
      </c>
      <c r="F460" s="252">
        <v>9.6</v>
      </c>
      <c r="G460" s="248">
        <v>108</v>
      </c>
    </row>
    <row r="461" spans="1:7">
      <c r="A461" s="440" t="s">
        <v>226</v>
      </c>
      <c r="B461" s="440"/>
      <c r="C461" s="351">
        <v>200</v>
      </c>
      <c r="D461" s="250">
        <v>5.8</v>
      </c>
      <c r="E461" s="250">
        <v>5</v>
      </c>
      <c r="F461" s="250">
        <v>8</v>
      </c>
      <c r="G461" s="248">
        <v>106</v>
      </c>
    </row>
    <row r="462" spans="1:7">
      <c r="A462" s="440" t="s">
        <v>227</v>
      </c>
      <c r="B462" s="440"/>
      <c r="C462" s="357">
        <f>C461+C458+C451+C446+C437</f>
        <v>2945</v>
      </c>
      <c r="D462" s="358">
        <f>D461+D458+D451+D446+D437</f>
        <v>102.55999999999999</v>
      </c>
      <c r="E462" s="358">
        <f>E461+E458+E451+E446+E437</f>
        <v>88.960000000000008</v>
      </c>
      <c r="F462" s="358">
        <f>F461+F458+F451+F446+F437</f>
        <v>418.55000000000007</v>
      </c>
      <c r="G462" s="358">
        <f>G461+G458+G451+G446+G437</f>
        <v>2904.7000000000003</v>
      </c>
    </row>
    <row r="463" spans="1:7">
      <c r="A463" s="345"/>
      <c r="B463" s="346"/>
      <c r="C463" s="346"/>
      <c r="D463" s="346"/>
      <c r="E463" s="346"/>
      <c r="F463" s="346"/>
      <c r="G463" s="346"/>
    </row>
    <row r="464" spans="1:7">
      <c r="A464" s="406"/>
      <c r="B464" s="406"/>
      <c r="C464" s="406"/>
      <c r="D464" s="406"/>
      <c r="E464" s="406"/>
      <c r="F464" s="406"/>
      <c r="G464" s="406"/>
    </row>
    <row r="465" spans="1:7">
      <c r="A465" s="347" t="s">
        <v>209</v>
      </c>
      <c r="B465" s="443" t="s">
        <v>244</v>
      </c>
      <c r="C465" s="443"/>
      <c r="D465" s="443"/>
      <c r="E465" s="406"/>
      <c r="F465" s="406"/>
      <c r="G465" s="406"/>
    </row>
    <row r="466" spans="1:7">
      <c r="A466" s="347" t="s">
        <v>211</v>
      </c>
      <c r="B466" s="443">
        <v>2</v>
      </c>
      <c r="C466" s="443"/>
      <c r="D466" s="443"/>
      <c r="E466" s="348"/>
      <c r="F466" s="346"/>
      <c r="G466" s="346"/>
    </row>
    <row r="467" spans="1:7" ht="15.6" customHeight="1">
      <c r="A467" s="444" t="s">
        <v>6</v>
      </c>
      <c r="B467" s="442" t="s">
        <v>7</v>
      </c>
      <c r="C467" s="442" t="s">
        <v>8</v>
      </c>
      <c r="D467" s="442" t="s">
        <v>10</v>
      </c>
      <c r="E467" s="442"/>
      <c r="F467" s="442"/>
      <c r="G467" s="442" t="s">
        <v>11</v>
      </c>
    </row>
    <row r="468" spans="1:7">
      <c r="A468" s="444"/>
      <c r="B468" s="442"/>
      <c r="C468" s="442"/>
      <c r="D468" s="350" t="s">
        <v>12</v>
      </c>
      <c r="E468" s="350" t="s">
        <v>13</v>
      </c>
      <c r="F468" s="350" t="s">
        <v>14</v>
      </c>
      <c r="G468" s="442"/>
    </row>
    <row r="469" spans="1:7">
      <c r="A469" s="351">
        <v>1</v>
      </c>
      <c r="B469" s="351">
        <v>2</v>
      </c>
      <c r="C469" s="351">
        <v>3</v>
      </c>
      <c r="D469" s="351">
        <v>4</v>
      </c>
      <c r="E469" s="351">
        <v>5</v>
      </c>
      <c r="F469" s="351">
        <v>6</v>
      </c>
      <c r="G469" s="351">
        <v>7</v>
      </c>
    </row>
    <row r="470" spans="1:7">
      <c r="A470" s="440" t="s">
        <v>212</v>
      </c>
      <c r="B470" s="440"/>
      <c r="C470" s="440"/>
      <c r="D470" s="440"/>
      <c r="E470" s="440"/>
      <c r="F470" s="440"/>
      <c r="G470" s="440"/>
    </row>
    <row r="471" spans="1:7">
      <c r="A471" s="248">
        <v>15</v>
      </c>
      <c r="B471" s="249" t="s">
        <v>36</v>
      </c>
      <c r="C471" s="248">
        <v>15</v>
      </c>
      <c r="D471" s="252">
        <v>3.9</v>
      </c>
      <c r="E471" s="250">
        <v>3.92</v>
      </c>
      <c r="F471" s="251"/>
      <c r="G471" s="252">
        <v>51.6</v>
      </c>
    </row>
    <row r="472" spans="1:7">
      <c r="A472" s="248">
        <v>16</v>
      </c>
      <c r="B472" s="249" t="s">
        <v>75</v>
      </c>
      <c r="C472" s="248">
        <v>15</v>
      </c>
      <c r="D472" s="250">
        <v>1.94</v>
      </c>
      <c r="E472" s="250">
        <v>3.27</v>
      </c>
      <c r="F472" s="250">
        <v>0.28999999999999998</v>
      </c>
      <c r="G472" s="252">
        <v>38.4</v>
      </c>
    </row>
    <row r="473" spans="1:7">
      <c r="A473" s="248">
        <v>173.05</v>
      </c>
      <c r="B473" s="249" t="s">
        <v>82</v>
      </c>
      <c r="C473" s="248">
        <v>250</v>
      </c>
      <c r="D473" s="250">
        <v>6.08</v>
      </c>
      <c r="E473" s="250">
        <v>7.79</v>
      </c>
      <c r="F473" s="250">
        <v>44.82</v>
      </c>
      <c r="G473" s="250">
        <v>274.38</v>
      </c>
    </row>
    <row r="474" spans="1:7">
      <c r="A474" s="248">
        <v>378</v>
      </c>
      <c r="B474" s="249" t="s">
        <v>222</v>
      </c>
      <c r="C474" s="248">
        <v>200</v>
      </c>
      <c r="D474" s="250">
        <v>1.61</v>
      </c>
      <c r="E474" s="250">
        <v>1.39</v>
      </c>
      <c r="F474" s="250">
        <v>13.76</v>
      </c>
      <c r="G474" s="250">
        <v>74.34</v>
      </c>
    </row>
    <row r="475" spans="1:7">
      <c r="A475" s="248"/>
      <c r="B475" s="249" t="s">
        <v>22</v>
      </c>
      <c r="C475" s="248">
        <v>60</v>
      </c>
      <c r="D475" s="250">
        <v>4.74</v>
      </c>
      <c r="E475" s="252">
        <v>0.6</v>
      </c>
      <c r="F475" s="250">
        <v>28.98</v>
      </c>
      <c r="G475" s="248">
        <v>141</v>
      </c>
    </row>
    <row r="476" spans="1:7">
      <c r="A476" s="440" t="s">
        <v>25</v>
      </c>
      <c r="B476" s="440"/>
      <c r="C476" s="351">
        <v>540</v>
      </c>
      <c r="D476" s="250">
        <f>SUM(D471:D475)</f>
        <v>18.27</v>
      </c>
      <c r="E476" s="250">
        <v>18.96</v>
      </c>
      <c r="F476" s="250">
        <f>SUM(F471:F475)</f>
        <v>87.85</v>
      </c>
      <c r="G476" s="250">
        <f>SUM(G471:G475)</f>
        <v>579.72</v>
      </c>
    </row>
    <row r="477" spans="1:7">
      <c r="A477" s="440" t="s">
        <v>214</v>
      </c>
      <c r="B477" s="440"/>
      <c r="C477" s="440"/>
      <c r="D477" s="440"/>
      <c r="E477" s="440"/>
      <c r="F477" s="440"/>
      <c r="G477" s="440"/>
    </row>
    <row r="478" spans="1:7">
      <c r="A478" s="248">
        <v>67.010000000000005</v>
      </c>
      <c r="B478" s="249" t="s">
        <v>170</v>
      </c>
      <c r="C478" s="248">
        <v>100</v>
      </c>
      <c r="D478" s="250">
        <v>1.75</v>
      </c>
      <c r="E478" s="250">
        <v>7.21</v>
      </c>
      <c r="F478" s="250">
        <v>9.36</v>
      </c>
      <c r="G478" s="250">
        <v>110.05</v>
      </c>
    </row>
    <row r="479" spans="1:7">
      <c r="A479" s="248">
        <v>96.01</v>
      </c>
      <c r="B479" s="249" t="s">
        <v>201</v>
      </c>
      <c r="C479" s="248">
        <v>255</v>
      </c>
      <c r="D479" s="252">
        <v>2.4</v>
      </c>
      <c r="E479" s="250">
        <v>3.13</v>
      </c>
      <c r="F479" s="250">
        <v>16.850000000000001</v>
      </c>
      <c r="G479" s="250">
        <v>105.92</v>
      </c>
    </row>
    <row r="480" spans="1:7">
      <c r="A480" s="248">
        <v>268.02</v>
      </c>
      <c r="B480" s="249" t="s">
        <v>171</v>
      </c>
      <c r="C480" s="248">
        <v>100</v>
      </c>
      <c r="D480" s="250">
        <v>16.32</v>
      </c>
      <c r="E480" s="250">
        <v>8.5500000000000007</v>
      </c>
      <c r="F480" s="250">
        <v>13.38</v>
      </c>
      <c r="G480" s="250">
        <v>193.93</v>
      </c>
    </row>
    <row r="481" spans="1:257">
      <c r="A481" s="248">
        <v>142</v>
      </c>
      <c r="B481" s="249" t="s">
        <v>221</v>
      </c>
      <c r="C481" s="248">
        <v>180</v>
      </c>
      <c r="D481" s="250">
        <v>3.68</v>
      </c>
      <c r="E481" s="250">
        <v>6.46</v>
      </c>
      <c r="F481" s="250">
        <v>21.53</v>
      </c>
      <c r="G481" s="250">
        <v>160.78</v>
      </c>
    </row>
    <row r="482" spans="1:257">
      <c r="A482" s="248">
        <v>349</v>
      </c>
      <c r="B482" s="249" t="s">
        <v>136</v>
      </c>
      <c r="C482" s="248">
        <v>200</v>
      </c>
      <c r="D482" s="250">
        <v>0.59</v>
      </c>
      <c r="E482" s="250">
        <v>0.05</v>
      </c>
      <c r="F482" s="250">
        <v>18.579999999999998</v>
      </c>
      <c r="G482" s="250">
        <v>77.94</v>
      </c>
    </row>
    <row r="483" spans="1:257">
      <c r="A483" s="248"/>
      <c r="B483" s="249" t="s">
        <v>22</v>
      </c>
      <c r="C483" s="248">
        <v>80</v>
      </c>
      <c r="D483" s="250">
        <v>6.32</v>
      </c>
      <c r="E483" s="252">
        <v>0.8</v>
      </c>
      <c r="F483" s="250">
        <v>38.64</v>
      </c>
      <c r="G483" s="248">
        <v>188</v>
      </c>
    </row>
    <row r="484" spans="1:257">
      <c r="A484" s="248"/>
      <c r="B484" s="249" t="s">
        <v>127</v>
      </c>
      <c r="C484" s="248">
        <v>80</v>
      </c>
      <c r="D484" s="250">
        <v>5.28</v>
      </c>
      <c r="E484" s="250">
        <v>0.96</v>
      </c>
      <c r="F484" s="250">
        <v>31.72</v>
      </c>
      <c r="G484" s="252">
        <v>158.4</v>
      </c>
    </row>
    <row r="485" spans="1:257">
      <c r="A485" s="440" t="s">
        <v>128</v>
      </c>
      <c r="B485" s="440"/>
      <c r="C485" s="351">
        <v>955</v>
      </c>
      <c r="D485" s="250">
        <v>33.44</v>
      </c>
      <c r="E485" s="250">
        <v>26.72</v>
      </c>
      <c r="F485" s="250">
        <v>132.47</v>
      </c>
      <c r="G485" s="250">
        <v>908.42</v>
      </c>
    </row>
    <row r="486" spans="1:257">
      <c r="A486" s="440" t="s">
        <v>215</v>
      </c>
      <c r="B486" s="440"/>
      <c r="C486" s="440"/>
      <c r="D486" s="440"/>
      <c r="E486" s="440"/>
      <c r="F486" s="440"/>
      <c r="G486" s="440"/>
    </row>
    <row r="487" spans="1:257" s="352" customFormat="1">
      <c r="A487" s="248">
        <v>406</v>
      </c>
      <c r="B487" s="249" t="s">
        <v>246</v>
      </c>
      <c r="C487" s="248">
        <v>75</v>
      </c>
      <c r="D487" s="250">
        <v>11.93</v>
      </c>
      <c r="E487" s="250">
        <v>8.75</v>
      </c>
      <c r="F487" s="250">
        <v>29.52</v>
      </c>
      <c r="G487" s="250">
        <v>244.35</v>
      </c>
      <c r="H487" s="344"/>
      <c r="I487" s="344"/>
      <c r="J487" s="344"/>
      <c r="K487" s="344"/>
      <c r="L487" s="344"/>
      <c r="M487" s="344"/>
      <c r="N487" s="344"/>
      <c r="O487" s="344"/>
      <c r="P487" s="344"/>
      <c r="Q487" s="344"/>
      <c r="R487" s="344"/>
      <c r="S487" s="344"/>
      <c r="T487" s="344"/>
      <c r="U487" s="344"/>
      <c r="V487" s="344"/>
      <c r="W487" s="344"/>
      <c r="X487" s="344"/>
      <c r="Y487" s="344"/>
      <c r="Z487" s="344"/>
      <c r="AA487" s="344"/>
      <c r="AB487" s="344"/>
      <c r="AC487" s="344"/>
      <c r="AD487" s="344"/>
      <c r="AE487" s="344"/>
      <c r="AF487" s="344"/>
      <c r="AG487" s="344"/>
      <c r="AH487" s="344"/>
      <c r="AI487" s="344"/>
      <c r="AJ487" s="344"/>
      <c r="AK487" s="344"/>
      <c r="AL487" s="344"/>
      <c r="AM487" s="344"/>
      <c r="AN487" s="344"/>
      <c r="AO487" s="344"/>
      <c r="AP487" s="344"/>
      <c r="AQ487" s="344"/>
      <c r="AR487" s="344"/>
      <c r="AS487" s="344"/>
      <c r="AT487" s="344"/>
      <c r="AU487" s="344"/>
      <c r="AV487" s="344"/>
      <c r="AW487" s="344"/>
      <c r="AX487" s="344"/>
      <c r="AY487" s="344"/>
      <c r="AZ487" s="344"/>
      <c r="BA487" s="344"/>
      <c r="BB487" s="344"/>
      <c r="BC487" s="344"/>
      <c r="BD487" s="344"/>
      <c r="BE487" s="344"/>
      <c r="BF487" s="344"/>
      <c r="BG487" s="344"/>
      <c r="BH487" s="344"/>
      <c r="BI487" s="344"/>
      <c r="BJ487" s="344"/>
      <c r="BK487" s="344"/>
      <c r="BL487" s="344"/>
      <c r="BM487" s="344"/>
      <c r="BN487" s="344"/>
      <c r="BO487" s="344"/>
      <c r="BP487" s="344"/>
      <c r="BQ487" s="344"/>
      <c r="BR487" s="344"/>
      <c r="BS487" s="344"/>
      <c r="BT487" s="344"/>
      <c r="BU487" s="344"/>
      <c r="BV487" s="344"/>
      <c r="BW487" s="344"/>
      <c r="BX487" s="344"/>
      <c r="BY487" s="344"/>
      <c r="BZ487" s="344"/>
      <c r="CA487" s="344"/>
      <c r="CB487" s="344"/>
      <c r="CC487" s="344"/>
      <c r="CD487" s="344"/>
      <c r="CE487" s="344"/>
      <c r="CF487" s="344"/>
      <c r="CG487" s="344"/>
      <c r="CH487" s="344"/>
      <c r="CI487" s="344"/>
      <c r="CJ487" s="344"/>
      <c r="CK487" s="344"/>
      <c r="CL487" s="344"/>
      <c r="CM487" s="344"/>
      <c r="CN487" s="344"/>
      <c r="CO487" s="344"/>
      <c r="CP487" s="344"/>
      <c r="CQ487" s="344"/>
      <c r="CR487" s="344"/>
      <c r="CS487" s="344"/>
      <c r="CT487" s="344"/>
      <c r="CU487" s="344"/>
      <c r="CV487" s="344"/>
      <c r="CW487" s="344"/>
      <c r="CX487" s="344"/>
      <c r="CY487" s="344"/>
      <c r="CZ487" s="344"/>
      <c r="DA487" s="344"/>
      <c r="DB487" s="344"/>
      <c r="DC487" s="344"/>
      <c r="DD487" s="344"/>
      <c r="DE487" s="344"/>
      <c r="DF487" s="344"/>
      <c r="DG487" s="344"/>
      <c r="DH487" s="344"/>
      <c r="DI487" s="344"/>
      <c r="DJ487" s="344"/>
      <c r="DK487" s="344"/>
      <c r="DL487" s="344"/>
      <c r="DM487" s="344"/>
      <c r="DN487" s="344"/>
      <c r="DO487" s="344"/>
      <c r="DP487" s="344"/>
      <c r="DQ487" s="344"/>
      <c r="DR487" s="344"/>
      <c r="DS487" s="344"/>
      <c r="DT487" s="344"/>
      <c r="DU487" s="344"/>
      <c r="DV487" s="344"/>
      <c r="DW487" s="344"/>
      <c r="DX487" s="344"/>
      <c r="DY487" s="344"/>
      <c r="DZ487" s="344"/>
      <c r="EA487" s="344"/>
      <c r="EB487" s="344"/>
      <c r="EC487" s="344"/>
      <c r="ED487" s="344"/>
      <c r="EE487" s="344"/>
      <c r="EF487" s="344"/>
      <c r="EG487" s="344"/>
      <c r="EH487" s="344"/>
      <c r="EI487" s="344"/>
      <c r="EJ487" s="344"/>
      <c r="EK487" s="344"/>
      <c r="EL487" s="344"/>
      <c r="EM487" s="344"/>
      <c r="EN487" s="344"/>
      <c r="EO487" s="344"/>
      <c r="EP487" s="344"/>
      <c r="EQ487" s="344"/>
      <c r="ER487" s="344"/>
      <c r="ES487" s="344"/>
      <c r="ET487" s="344"/>
      <c r="EU487" s="344"/>
      <c r="EV487" s="344"/>
      <c r="EW487" s="344"/>
      <c r="EX487" s="344"/>
      <c r="EY487" s="344"/>
      <c r="EZ487" s="344"/>
      <c r="FA487" s="344"/>
      <c r="FB487" s="344"/>
      <c r="FC487" s="344"/>
      <c r="FD487" s="344"/>
      <c r="FE487" s="344"/>
      <c r="FF487" s="344"/>
      <c r="FG487" s="344"/>
      <c r="FH487" s="344"/>
      <c r="FI487" s="344"/>
      <c r="FJ487" s="344"/>
      <c r="FK487" s="344"/>
      <c r="FL487" s="344"/>
      <c r="FM487" s="344"/>
      <c r="FN487" s="344"/>
      <c r="FO487" s="344"/>
      <c r="FP487" s="344"/>
      <c r="FQ487" s="344"/>
      <c r="FR487" s="344"/>
      <c r="FS487" s="344"/>
      <c r="FT487" s="344"/>
      <c r="FU487" s="344"/>
      <c r="FV487" s="344"/>
      <c r="FW487" s="344"/>
      <c r="FX487" s="344"/>
      <c r="FY487" s="344"/>
      <c r="FZ487" s="344"/>
      <c r="GA487" s="344"/>
      <c r="GB487" s="344"/>
      <c r="GC487" s="344"/>
      <c r="GD487" s="344"/>
      <c r="GE487" s="344"/>
      <c r="GF487" s="344"/>
      <c r="GG487" s="344"/>
      <c r="GH487" s="344"/>
      <c r="GI487" s="344"/>
      <c r="GJ487" s="344"/>
      <c r="GK487" s="344"/>
      <c r="GL487" s="344"/>
      <c r="GM487" s="344"/>
      <c r="GN487" s="344"/>
      <c r="GO487" s="344"/>
      <c r="GP487" s="344"/>
      <c r="GQ487" s="344"/>
      <c r="GR487" s="344"/>
      <c r="GS487" s="344"/>
      <c r="GT487" s="344"/>
      <c r="GU487" s="344"/>
      <c r="GV487" s="344"/>
      <c r="GW487" s="344"/>
      <c r="GX487" s="344"/>
      <c r="GY487" s="344"/>
      <c r="GZ487" s="344"/>
      <c r="HA487" s="344"/>
      <c r="HB487" s="344"/>
      <c r="HC487" s="344"/>
      <c r="HD487" s="344"/>
      <c r="HE487" s="344"/>
      <c r="HF487" s="344"/>
      <c r="HG487" s="344"/>
      <c r="HH487" s="344"/>
      <c r="HI487" s="344"/>
      <c r="HJ487" s="344"/>
      <c r="HK487" s="344"/>
      <c r="HL487" s="344"/>
      <c r="HM487" s="344"/>
      <c r="HN487" s="344"/>
      <c r="HO487" s="344"/>
      <c r="HP487" s="344"/>
      <c r="HQ487" s="344"/>
      <c r="HR487" s="344"/>
      <c r="HS487" s="344"/>
      <c r="HT487" s="344"/>
      <c r="HU487" s="344"/>
      <c r="HV487" s="344"/>
      <c r="HW487" s="344"/>
      <c r="HX487" s="344"/>
      <c r="HY487" s="344"/>
      <c r="HZ487" s="344"/>
      <c r="IA487" s="344"/>
      <c r="IB487" s="344"/>
      <c r="IC487" s="344"/>
      <c r="ID487" s="344"/>
      <c r="IE487" s="344"/>
      <c r="IF487" s="344"/>
      <c r="IG487" s="344"/>
      <c r="IH487" s="344"/>
      <c r="II487" s="344"/>
      <c r="IJ487" s="344"/>
      <c r="IK487" s="344"/>
      <c r="IL487" s="344"/>
      <c r="IM487" s="344"/>
      <c r="IN487" s="344"/>
      <c r="IO487" s="344"/>
      <c r="IP487" s="344"/>
      <c r="IQ487" s="344"/>
      <c r="IR487" s="344"/>
      <c r="IS487" s="344"/>
      <c r="IT487" s="344"/>
      <c r="IU487" s="344"/>
      <c r="IV487" s="344"/>
      <c r="IW487" s="344"/>
    </row>
    <row r="488" spans="1:257">
      <c r="A488" s="248">
        <v>376.01</v>
      </c>
      <c r="B488" s="249" t="s">
        <v>232</v>
      </c>
      <c r="C488" s="248">
        <v>200</v>
      </c>
      <c r="D488" s="252">
        <v>0.2</v>
      </c>
      <c r="E488" s="250">
        <v>0.02</v>
      </c>
      <c r="F488" s="250">
        <v>11.05</v>
      </c>
      <c r="G488" s="250">
        <v>45.41</v>
      </c>
    </row>
    <row r="489" spans="1:257">
      <c r="A489" s="248">
        <v>338.02</v>
      </c>
      <c r="B489" s="249" t="s">
        <v>230</v>
      </c>
      <c r="C489" s="248">
        <v>150</v>
      </c>
      <c r="D489" s="252">
        <v>0.6</v>
      </c>
      <c r="E489" s="252">
        <v>0.6</v>
      </c>
      <c r="F489" s="252">
        <v>14.7</v>
      </c>
      <c r="G489" s="252">
        <v>70.5</v>
      </c>
    </row>
    <row r="490" spans="1:257">
      <c r="A490" s="440" t="s">
        <v>218</v>
      </c>
      <c r="B490" s="440"/>
      <c r="C490" s="351">
        <v>425</v>
      </c>
      <c r="D490" s="250">
        <v>12.73</v>
      </c>
      <c r="E490" s="250">
        <v>9.3699999999999992</v>
      </c>
      <c r="F490" s="250">
        <v>55.27</v>
      </c>
      <c r="G490" s="250">
        <v>360.26</v>
      </c>
    </row>
    <row r="491" spans="1:257">
      <c r="A491" s="440" t="s">
        <v>219</v>
      </c>
      <c r="B491" s="440"/>
      <c r="C491" s="440"/>
      <c r="D491" s="440"/>
      <c r="E491" s="440"/>
      <c r="F491" s="440"/>
      <c r="G491" s="440"/>
    </row>
    <row r="492" spans="1:257" ht="15" customHeight="1">
      <c r="A492" s="248">
        <v>20</v>
      </c>
      <c r="B492" s="249" t="s">
        <v>303</v>
      </c>
      <c r="C492" s="248">
        <v>100</v>
      </c>
      <c r="D492" s="250">
        <v>0.77</v>
      </c>
      <c r="E492" s="252">
        <v>5.0999999999999996</v>
      </c>
      <c r="F492" s="250">
        <v>2.75</v>
      </c>
      <c r="G492" s="252">
        <v>59.9</v>
      </c>
    </row>
    <row r="493" spans="1:257" ht="33.75" customHeight="1">
      <c r="A493" s="248">
        <v>294.01</v>
      </c>
      <c r="B493" s="249" t="s">
        <v>261</v>
      </c>
      <c r="C493" s="248">
        <v>120</v>
      </c>
      <c r="D493" s="250">
        <v>14.39</v>
      </c>
      <c r="E493" s="250">
        <v>14.12</v>
      </c>
      <c r="F493" s="250">
        <v>10.36</v>
      </c>
      <c r="G493" s="250">
        <v>226.73</v>
      </c>
    </row>
    <row r="494" spans="1:257" ht="15" customHeight="1">
      <c r="A494" s="248">
        <v>202.01</v>
      </c>
      <c r="B494" s="249" t="s">
        <v>19</v>
      </c>
      <c r="C494" s="248">
        <v>180</v>
      </c>
      <c r="D494" s="250">
        <v>7.97</v>
      </c>
      <c r="E494" s="250">
        <v>5.29</v>
      </c>
      <c r="F494" s="250">
        <v>50.84</v>
      </c>
      <c r="G494" s="250">
        <v>283.02</v>
      </c>
    </row>
    <row r="495" spans="1:257" ht="15" customHeight="1">
      <c r="A495" s="248">
        <v>376</v>
      </c>
      <c r="B495" s="249" t="s">
        <v>32</v>
      </c>
      <c r="C495" s="248">
        <v>200</v>
      </c>
      <c r="D495" s="251"/>
      <c r="E495" s="251"/>
      <c r="F495" s="250">
        <v>11.09</v>
      </c>
      <c r="G495" s="250">
        <v>44.34</v>
      </c>
    </row>
    <row r="496" spans="1:257" ht="15" customHeight="1">
      <c r="A496" s="248"/>
      <c r="B496" s="249" t="s">
        <v>22</v>
      </c>
      <c r="C496" s="248">
        <v>100</v>
      </c>
      <c r="D496" s="250">
        <v>7.9</v>
      </c>
      <c r="E496" s="252">
        <v>1</v>
      </c>
      <c r="F496" s="250">
        <v>48.3</v>
      </c>
      <c r="G496" s="248">
        <v>235</v>
      </c>
    </row>
    <row r="497" spans="1:7">
      <c r="A497" s="440" t="s">
        <v>223</v>
      </c>
      <c r="B497" s="440"/>
      <c r="C497" s="351">
        <v>640</v>
      </c>
      <c r="D497" s="250">
        <v>26.29</v>
      </c>
      <c r="E497" s="250">
        <v>24.91</v>
      </c>
      <c r="F497" s="250">
        <v>94.36</v>
      </c>
      <c r="G497" s="250">
        <v>707.99</v>
      </c>
    </row>
    <row r="498" spans="1:7">
      <c r="A498" s="440" t="s">
        <v>224</v>
      </c>
      <c r="B498" s="440"/>
      <c r="C498" s="440"/>
      <c r="D498" s="440"/>
      <c r="E498" s="440"/>
      <c r="F498" s="440"/>
      <c r="G498" s="440"/>
    </row>
    <row r="499" spans="1:7" ht="15" customHeight="1">
      <c r="A499" s="248">
        <v>376.03</v>
      </c>
      <c r="B499" s="249" t="s">
        <v>233</v>
      </c>
      <c r="C499" s="248">
        <v>200</v>
      </c>
      <c r="D499" s="252">
        <v>5.8</v>
      </c>
      <c r="E499" s="248">
        <v>5</v>
      </c>
      <c r="F499" s="248">
        <v>8</v>
      </c>
      <c r="G499" s="248">
        <v>106</v>
      </c>
    </row>
    <row r="500" spans="1:7">
      <c r="A500" s="440" t="s">
        <v>226</v>
      </c>
      <c r="B500" s="440"/>
      <c r="C500" s="351">
        <v>200</v>
      </c>
      <c r="D500" s="250">
        <v>5.8</v>
      </c>
      <c r="E500" s="250">
        <v>5</v>
      </c>
      <c r="F500" s="250">
        <v>9.6</v>
      </c>
      <c r="G500" s="248">
        <v>108</v>
      </c>
    </row>
    <row r="501" spans="1:7">
      <c r="A501" s="440" t="s">
        <v>227</v>
      </c>
      <c r="B501" s="440"/>
      <c r="C501" s="357">
        <f>C500+C497+C490+C485+C476</f>
        <v>2760</v>
      </c>
      <c r="D501" s="358">
        <f>D500+D497+D490+D485+D476</f>
        <v>96.529999999999987</v>
      </c>
      <c r="E501" s="358">
        <f>E500+E497+E490+E485+E476</f>
        <v>84.960000000000008</v>
      </c>
      <c r="F501" s="358">
        <f>F500+F497+F490+F485+F476</f>
        <v>379.54999999999995</v>
      </c>
      <c r="G501" s="358">
        <f>G500+G497+G490+G485+G476</f>
        <v>2664.3900000000003</v>
      </c>
    </row>
    <row r="502" spans="1:7">
      <c r="A502" s="345"/>
      <c r="B502" s="346"/>
      <c r="C502" s="346"/>
      <c r="D502" s="346"/>
      <c r="E502" s="346"/>
      <c r="F502" s="346"/>
      <c r="G502" s="346"/>
    </row>
    <row r="503" spans="1:7">
      <c r="A503" s="406"/>
      <c r="B503" s="406"/>
      <c r="C503" s="406"/>
      <c r="D503" s="406"/>
      <c r="E503" s="406"/>
      <c r="F503" s="406"/>
      <c r="G503" s="406"/>
    </row>
    <row r="504" spans="1:7">
      <c r="A504" s="347" t="s">
        <v>209</v>
      </c>
      <c r="B504" s="443" t="s">
        <v>248</v>
      </c>
      <c r="C504" s="443"/>
      <c r="D504" s="443"/>
      <c r="E504" s="406"/>
      <c r="F504" s="406"/>
      <c r="G504" s="406"/>
    </row>
    <row r="505" spans="1:7">
      <c r="A505" s="347" t="s">
        <v>211</v>
      </c>
      <c r="B505" s="443">
        <v>2</v>
      </c>
      <c r="C505" s="443"/>
      <c r="D505" s="443"/>
      <c r="E505" s="348"/>
      <c r="F505" s="346"/>
      <c r="G505" s="346"/>
    </row>
    <row r="506" spans="1:7" ht="15.6" customHeight="1">
      <c r="A506" s="444" t="s">
        <v>6</v>
      </c>
      <c r="B506" s="442" t="s">
        <v>7</v>
      </c>
      <c r="C506" s="442" t="s">
        <v>8</v>
      </c>
      <c r="D506" s="442" t="s">
        <v>10</v>
      </c>
      <c r="E506" s="442"/>
      <c r="F506" s="442"/>
      <c r="G506" s="442" t="s">
        <v>11</v>
      </c>
    </row>
    <row r="507" spans="1:7">
      <c r="A507" s="444"/>
      <c r="B507" s="442"/>
      <c r="C507" s="442"/>
      <c r="D507" s="350" t="s">
        <v>12</v>
      </c>
      <c r="E507" s="350" t="s">
        <v>13</v>
      </c>
      <c r="F507" s="350" t="s">
        <v>14</v>
      </c>
      <c r="G507" s="442"/>
    </row>
    <row r="508" spans="1:7">
      <c r="A508" s="351">
        <v>1</v>
      </c>
      <c r="B508" s="351">
        <v>2</v>
      </c>
      <c r="C508" s="351">
        <v>3</v>
      </c>
      <c r="D508" s="351">
        <v>4</v>
      </c>
      <c r="E508" s="351">
        <v>5</v>
      </c>
      <c r="F508" s="351">
        <v>6</v>
      </c>
      <c r="G508" s="351">
        <v>7</v>
      </c>
    </row>
    <row r="509" spans="1:7">
      <c r="A509" s="440" t="s">
        <v>212</v>
      </c>
      <c r="B509" s="440"/>
      <c r="C509" s="440"/>
      <c r="D509" s="440"/>
      <c r="E509" s="440"/>
      <c r="F509" s="440"/>
      <c r="G509" s="440"/>
    </row>
    <row r="510" spans="1:7">
      <c r="A510" s="248">
        <v>14</v>
      </c>
      <c r="B510" s="249" t="s">
        <v>28</v>
      </c>
      <c r="C510" s="248">
        <v>10</v>
      </c>
      <c r="D510" s="250">
        <v>0.08</v>
      </c>
      <c r="E510" s="250">
        <v>7.25</v>
      </c>
      <c r="F510" s="250">
        <v>0.13</v>
      </c>
      <c r="G510" s="250">
        <v>66.09</v>
      </c>
    </row>
    <row r="511" spans="1:7">
      <c r="A511" s="248">
        <v>209</v>
      </c>
      <c r="B511" s="249" t="s">
        <v>249</v>
      </c>
      <c r="C511" s="248">
        <v>40</v>
      </c>
      <c r="D511" s="250">
        <v>5.08</v>
      </c>
      <c r="E511" s="252">
        <v>4.5999999999999996</v>
      </c>
      <c r="F511" s="250">
        <v>0.28000000000000003</v>
      </c>
      <c r="G511" s="252">
        <v>62.8</v>
      </c>
    </row>
    <row r="512" spans="1:7">
      <c r="A512" s="248">
        <v>173.04</v>
      </c>
      <c r="B512" s="249" t="s">
        <v>273</v>
      </c>
      <c r="C512" s="248">
        <v>250</v>
      </c>
      <c r="D512" s="250">
        <v>10.02</v>
      </c>
      <c r="E512" s="250">
        <v>9.3800000000000008</v>
      </c>
      <c r="F512" s="250">
        <v>42.55</v>
      </c>
      <c r="G512" s="250">
        <v>295.23</v>
      </c>
    </row>
    <row r="513" spans="1:257">
      <c r="A513" s="248">
        <v>382</v>
      </c>
      <c r="B513" s="249" t="s">
        <v>40</v>
      </c>
      <c r="C513" s="248">
        <v>200</v>
      </c>
      <c r="D513" s="250">
        <v>3.99</v>
      </c>
      <c r="E513" s="250">
        <v>3.17</v>
      </c>
      <c r="F513" s="250">
        <v>16.34</v>
      </c>
      <c r="G513" s="250">
        <v>111.18</v>
      </c>
    </row>
    <row r="514" spans="1:257">
      <c r="A514" s="248"/>
      <c r="B514" s="249" t="s">
        <v>22</v>
      </c>
      <c r="C514" s="248">
        <v>60</v>
      </c>
      <c r="D514" s="250">
        <v>4.74</v>
      </c>
      <c r="E514" s="252">
        <v>0.6</v>
      </c>
      <c r="F514" s="250">
        <v>28.98</v>
      </c>
      <c r="G514" s="248">
        <v>141</v>
      </c>
    </row>
    <row r="515" spans="1:257">
      <c r="A515" s="440" t="s">
        <v>25</v>
      </c>
      <c r="B515" s="440"/>
      <c r="C515" s="351">
        <v>580</v>
      </c>
      <c r="D515" s="250">
        <v>25.49</v>
      </c>
      <c r="E515" s="250">
        <v>25.2</v>
      </c>
      <c r="F515" s="250">
        <v>97.94</v>
      </c>
      <c r="G515" s="252">
        <v>723.3</v>
      </c>
    </row>
    <row r="516" spans="1:257">
      <c r="A516" s="440" t="s">
        <v>214</v>
      </c>
      <c r="B516" s="440"/>
      <c r="C516" s="440"/>
      <c r="D516" s="440"/>
      <c r="E516" s="440"/>
      <c r="F516" s="440"/>
      <c r="G516" s="440"/>
    </row>
    <row r="517" spans="1:257">
      <c r="A517" s="248">
        <v>39.01</v>
      </c>
      <c r="B517" s="249" t="s">
        <v>120</v>
      </c>
      <c r="C517" s="248">
        <v>100</v>
      </c>
      <c r="D517" s="252">
        <v>1.7</v>
      </c>
      <c r="E517" s="250">
        <v>5.53</v>
      </c>
      <c r="F517" s="250">
        <v>9.94</v>
      </c>
      <c r="G517" s="250">
        <v>96.04</v>
      </c>
    </row>
    <row r="518" spans="1:257" ht="28.65" customHeight="1">
      <c r="A518" s="248">
        <v>88</v>
      </c>
      <c r="B518" s="249" t="s">
        <v>326</v>
      </c>
      <c r="C518" s="248">
        <v>255</v>
      </c>
      <c r="D518" s="250">
        <v>2.42</v>
      </c>
      <c r="E518" s="250">
        <v>4.0599999999999996</v>
      </c>
      <c r="F518" s="250">
        <v>11.49</v>
      </c>
      <c r="G518" s="250">
        <v>92.87</v>
      </c>
    </row>
    <row r="519" spans="1:257">
      <c r="A519" s="248">
        <v>291</v>
      </c>
      <c r="B519" s="249" t="s">
        <v>231</v>
      </c>
      <c r="C519" s="248">
        <v>240</v>
      </c>
      <c r="D519" s="250">
        <v>28.86</v>
      </c>
      <c r="E519" s="250">
        <v>24.81</v>
      </c>
      <c r="F519" s="250">
        <v>40.69</v>
      </c>
      <c r="G519" s="252">
        <v>502.5</v>
      </c>
    </row>
    <row r="520" spans="1:257">
      <c r="A520" s="248">
        <v>342</v>
      </c>
      <c r="B520" s="249" t="s">
        <v>143</v>
      </c>
      <c r="C520" s="248">
        <v>200</v>
      </c>
      <c r="D520" s="250">
        <v>0.16</v>
      </c>
      <c r="E520" s="250">
        <v>0.04</v>
      </c>
      <c r="F520" s="250">
        <v>15.42</v>
      </c>
      <c r="G520" s="252">
        <v>63.6</v>
      </c>
    </row>
    <row r="521" spans="1:257">
      <c r="A521" s="248"/>
      <c r="B521" s="249" t="s">
        <v>22</v>
      </c>
      <c r="C521" s="248">
        <v>80</v>
      </c>
      <c r="D521" s="250">
        <v>6.32</v>
      </c>
      <c r="E521" s="252">
        <v>0.8</v>
      </c>
      <c r="F521" s="250">
        <v>38.64</v>
      </c>
      <c r="G521" s="248">
        <v>188</v>
      </c>
    </row>
    <row r="522" spans="1:257">
      <c r="A522" s="248"/>
      <c r="B522" s="249" t="s">
        <v>127</v>
      </c>
      <c r="C522" s="248">
        <v>80</v>
      </c>
      <c r="D522" s="250">
        <v>5.28</v>
      </c>
      <c r="E522" s="250">
        <v>0.96</v>
      </c>
      <c r="F522" s="250">
        <v>31.72</v>
      </c>
      <c r="G522" s="252">
        <v>158.4</v>
      </c>
    </row>
    <row r="523" spans="1:257">
      <c r="A523" s="440" t="s">
        <v>128</v>
      </c>
      <c r="B523" s="440"/>
      <c r="C523" s="351">
        <v>985</v>
      </c>
      <c r="D523" s="250">
        <v>36</v>
      </c>
      <c r="E523" s="250">
        <v>30.48</v>
      </c>
      <c r="F523" s="250">
        <v>154.78</v>
      </c>
      <c r="G523" s="250">
        <v>1041.8599999999999</v>
      </c>
    </row>
    <row r="524" spans="1:257">
      <c r="A524" s="440" t="s">
        <v>215</v>
      </c>
      <c r="B524" s="440"/>
      <c r="C524" s="440"/>
      <c r="D524" s="440"/>
      <c r="E524" s="440"/>
      <c r="F524" s="440"/>
      <c r="G524" s="440"/>
    </row>
    <row r="525" spans="1:257" s="352" customFormat="1">
      <c r="A525" s="248">
        <v>407</v>
      </c>
      <c r="B525" s="367" t="s">
        <v>333</v>
      </c>
      <c r="C525" s="368">
        <v>100</v>
      </c>
      <c r="D525" s="372">
        <v>3.24</v>
      </c>
      <c r="E525" s="372">
        <v>5.03</v>
      </c>
      <c r="F525" s="372">
        <v>38.200000000000003</v>
      </c>
      <c r="G525" s="363">
        <f>(D525+F525)*4+E525*9</f>
        <v>211.03000000000003</v>
      </c>
      <c r="I525" s="344"/>
      <c r="J525" s="344"/>
      <c r="K525" s="344"/>
      <c r="L525" s="344"/>
      <c r="M525" s="344"/>
      <c r="N525" s="344"/>
      <c r="O525" s="344"/>
      <c r="P525" s="344"/>
      <c r="Q525" s="344"/>
      <c r="R525" s="344"/>
      <c r="S525" s="344"/>
      <c r="T525" s="344"/>
      <c r="U525" s="344"/>
      <c r="V525" s="344"/>
      <c r="W525" s="344"/>
      <c r="X525" s="344"/>
      <c r="Y525" s="344"/>
      <c r="Z525" s="344"/>
      <c r="AA525" s="344"/>
      <c r="AB525" s="344"/>
      <c r="AC525" s="344"/>
      <c r="AD525" s="344"/>
      <c r="AE525" s="344"/>
      <c r="AF525" s="344"/>
      <c r="AG525" s="344"/>
      <c r="AH525" s="344"/>
      <c r="AI525" s="344"/>
      <c r="AJ525" s="344"/>
      <c r="AK525" s="344"/>
      <c r="AL525" s="344"/>
      <c r="AM525" s="344"/>
      <c r="AN525" s="344"/>
      <c r="AO525" s="344"/>
      <c r="AP525" s="344"/>
      <c r="AQ525" s="344"/>
      <c r="AR525" s="344"/>
      <c r="AS525" s="344"/>
      <c r="AT525" s="344"/>
      <c r="AU525" s="344"/>
      <c r="AV525" s="344"/>
      <c r="AW525" s="344"/>
      <c r="AX525" s="344"/>
      <c r="AY525" s="344"/>
      <c r="AZ525" s="344"/>
      <c r="BA525" s="344"/>
      <c r="BB525" s="344"/>
      <c r="BC525" s="344"/>
      <c r="BD525" s="344"/>
      <c r="BE525" s="344"/>
      <c r="BF525" s="344"/>
      <c r="BG525" s="344"/>
      <c r="BH525" s="344"/>
      <c r="BI525" s="344"/>
      <c r="BJ525" s="344"/>
      <c r="BK525" s="344"/>
      <c r="BL525" s="344"/>
      <c r="BM525" s="344"/>
      <c r="BN525" s="344"/>
      <c r="BO525" s="344"/>
      <c r="BP525" s="344"/>
      <c r="BQ525" s="344"/>
      <c r="BR525" s="344"/>
      <c r="BS525" s="344"/>
      <c r="BT525" s="344"/>
      <c r="BU525" s="344"/>
      <c r="BV525" s="344"/>
      <c r="BW525" s="344"/>
      <c r="BX525" s="344"/>
      <c r="BY525" s="344"/>
      <c r="BZ525" s="344"/>
      <c r="CA525" s="344"/>
      <c r="CB525" s="344"/>
      <c r="CC525" s="344"/>
      <c r="CD525" s="344"/>
      <c r="CE525" s="344"/>
      <c r="CF525" s="344"/>
      <c r="CG525" s="344"/>
      <c r="CH525" s="344"/>
      <c r="CI525" s="344"/>
      <c r="CJ525" s="344"/>
      <c r="CK525" s="344"/>
      <c r="CL525" s="344"/>
      <c r="CM525" s="344"/>
      <c r="CN525" s="344"/>
      <c r="CO525" s="344"/>
      <c r="CP525" s="344"/>
      <c r="CQ525" s="344"/>
      <c r="CR525" s="344"/>
      <c r="CS525" s="344"/>
      <c r="CT525" s="344"/>
      <c r="CU525" s="344"/>
      <c r="CV525" s="344"/>
      <c r="CW525" s="344"/>
      <c r="CX525" s="344"/>
      <c r="CY525" s="344"/>
      <c r="CZ525" s="344"/>
      <c r="DA525" s="344"/>
      <c r="DB525" s="344"/>
      <c r="DC525" s="344"/>
      <c r="DD525" s="344"/>
      <c r="DE525" s="344"/>
      <c r="DF525" s="344"/>
      <c r="DG525" s="344"/>
      <c r="DH525" s="344"/>
      <c r="DI525" s="344"/>
      <c r="DJ525" s="344"/>
      <c r="DK525" s="344"/>
      <c r="DL525" s="344"/>
      <c r="DM525" s="344"/>
      <c r="DN525" s="344"/>
      <c r="DO525" s="344"/>
      <c r="DP525" s="344"/>
      <c r="DQ525" s="344"/>
      <c r="DR525" s="344"/>
      <c r="DS525" s="344"/>
      <c r="DT525" s="344"/>
      <c r="DU525" s="344"/>
      <c r="DV525" s="344"/>
      <c r="DW525" s="344"/>
      <c r="DX525" s="344"/>
      <c r="DY525" s="344"/>
      <c r="DZ525" s="344"/>
      <c r="EA525" s="344"/>
      <c r="EB525" s="344"/>
      <c r="EC525" s="344"/>
      <c r="ED525" s="344"/>
      <c r="EE525" s="344"/>
      <c r="EF525" s="344"/>
      <c r="EG525" s="344"/>
      <c r="EH525" s="344"/>
      <c r="EI525" s="344"/>
      <c r="EJ525" s="344"/>
      <c r="EK525" s="344"/>
      <c r="EL525" s="344"/>
      <c r="EM525" s="344"/>
      <c r="EN525" s="344"/>
      <c r="EO525" s="344"/>
      <c r="EP525" s="344"/>
      <c r="EQ525" s="344"/>
      <c r="ER525" s="344"/>
      <c r="ES525" s="344"/>
      <c r="ET525" s="344"/>
      <c r="EU525" s="344"/>
      <c r="EV525" s="344"/>
      <c r="EW525" s="344"/>
      <c r="EX525" s="344"/>
      <c r="EY525" s="344"/>
      <c r="EZ525" s="344"/>
      <c r="FA525" s="344"/>
      <c r="FB525" s="344"/>
      <c r="FC525" s="344"/>
      <c r="FD525" s="344"/>
      <c r="FE525" s="344"/>
      <c r="FF525" s="344"/>
      <c r="FG525" s="344"/>
      <c r="FH525" s="344"/>
      <c r="FI525" s="344"/>
      <c r="FJ525" s="344"/>
      <c r="FK525" s="344"/>
      <c r="FL525" s="344"/>
      <c r="FM525" s="344"/>
      <c r="FN525" s="344"/>
      <c r="FO525" s="344"/>
      <c r="FP525" s="344"/>
      <c r="FQ525" s="344"/>
      <c r="FR525" s="344"/>
      <c r="FS525" s="344"/>
      <c r="FT525" s="344"/>
      <c r="FU525" s="344"/>
      <c r="FV525" s="344"/>
      <c r="FW525" s="344"/>
      <c r="FX525" s="344"/>
      <c r="FY525" s="344"/>
      <c r="FZ525" s="344"/>
      <c r="GA525" s="344"/>
      <c r="GB525" s="344"/>
      <c r="GC525" s="344"/>
      <c r="GD525" s="344"/>
      <c r="GE525" s="344"/>
      <c r="GF525" s="344"/>
      <c r="GG525" s="344"/>
      <c r="GH525" s="344"/>
      <c r="GI525" s="344"/>
      <c r="GJ525" s="344"/>
      <c r="GK525" s="344"/>
      <c r="GL525" s="344"/>
      <c r="GM525" s="344"/>
      <c r="GN525" s="344"/>
      <c r="GO525" s="344"/>
      <c r="GP525" s="344"/>
      <c r="GQ525" s="344"/>
      <c r="GR525" s="344"/>
      <c r="GS525" s="344"/>
      <c r="GT525" s="344"/>
      <c r="GU525" s="344"/>
      <c r="GV525" s="344"/>
      <c r="GW525" s="344"/>
      <c r="GX525" s="344"/>
      <c r="GY525" s="344"/>
      <c r="GZ525" s="344"/>
      <c r="HA525" s="344"/>
      <c r="HB525" s="344"/>
      <c r="HC525" s="344"/>
      <c r="HD525" s="344"/>
      <c r="HE525" s="344"/>
      <c r="HF525" s="344"/>
      <c r="HG525" s="344"/>
      <c r="HH525" s="344"/>
      <c r="HI525" s="344"/>
      <c r="HJ525" s="344"/>
      <c r="HK525" s="344"/>
      <c r="HL525" s="344"/>
      <c r="HM525" s="344"/>
      <c r="HN525" s="344"/>
      <c r="HO525" s="344"/>
      <c r="HP525" s="344"/>
      <c r="HQ525" s="344"/>
      <c r="HR525" s="344"/>
      <c r="HS525" s="344"/>
      <c r="HT525" s="344"/>
      <c r="HU525" s="344"/>
      <c r="HV525" s="344"/>
      <c r="HW525" s="344"/>
      <c r="HX525" s="344"/>
      <c r="HY525" s="344"/>
      <c r="HZ525" s="344"/>
      <c r="IA525" s="344"/>
      <c r="IB525" s="344"/>
      <c r="IC525" s="344"/>
      <c r="ID525" s="344"/>
      <c r="IE525" s="344"/>
      <c r="IF525" s="344"/>
      <c r="IG525" s="344"/>
      <c r="IH525" s="344"/>
      <c r="II525" s="344"/>
      <c r="IJ525" s="344"/>
      <c r="IK525" s="344"/>
      <c r="IL525" s="344"/>
      <c r="IM525" s="344"/>
      <c r="IN525" s="344"/>
      <c r="IO525" s="344"/>
      <c r="IP525" s="344"/>
      <c r="IQ525" s="344"/>
      <c r="IR525" s="344"/>
      <c r="IS525" s="344"/>
      <c r="IT525" s="344"/>
      <c r="IU525" s="344"/>
      <c r="IV525" s="344"/>
      <c r="IW525" s="344"/>
    </row>
    <row r="526" spans="1:257">
      <c r="A526" s="248">
        <v>377</v>
      </c>
      <c r="B526" s="249" t="s">
        <v>21</v>
      </c>
      <c r="C526" s="248">
        <v>200</v>
      </c>
      <c r="D526" s="250">
        <v>0.06</v>
      </c>
      <c r="E526" s="250">
        <v>0.01</v>
      </c>
      <c r="F526" s="250">
        <v>11.19</v>
      </c>
      <c r="G526" s="250">
        <v>46.28</v>
      </c>
    </row>
    <row r="527" spans="1:257">
      <c r="A527" s="248">
        <v>338.01</v>
      </c>
      <c r="B527" s="249" t="s">
        <v>217</v>
      </c>
      <c r="C527" s="248">
        <v>150</v>
      </c>
      <c r="D527" s="252">
        <v>0.6</v>
      </c>
      <c r="E527" s="250">
        <v>0.45</v>
      </c>
      <c r="F527" s="250">
        <v>15.45</v>
      </c>
      <c r="G527" s="252">
        <v>70.5</v>
      </c>
    </row>
    <row r="528" spans="1:257">
      <c r="A528" s="440" t="s">
        <v>218</v>
      </c>
      <c r="B528" s="440"/>
      <c r="C528" s="351">
        <f>SUM(C525:C527)</f>
        <v>450</v>
      </c>
      <c r="D528" s="356">
        <f>SUM(D525:D527)</f>
        <v>3.9000000000000004</v>
      </c>
      <c r="E528" s="356">
        <f>SUM(E525:E527)</f>
        <v>5.49</v>
      </c>
      <c r="F528" s="356">
        <f>SUM(F525:F527)</f>
        <v>64.84</v>
      </c>
      <c r="G528" s="356">
        <f>SUM(G525:G527)</f>
        <v>327.81000000000006</v>
      </c>
    </row>
    <row r="529" spans="1:7">
      <c r="A529" s="440" t="s">
        <v>219</v>
      </c>
      <c r="B529" s="440"/>
      <c r="C529" s="440"/>
      <c r="D529" s="440"/>
      <c r="E529" s="440"/>
      <c r="F529" s="440"/>
      <c r="G529" s="440"/>
    </row>
    <row r="530" spans="1:7" ht="15" customHeight="1">
      <c r="A530" s="248">
        <v>99.01</v>
      </c>
      <c r="B530" s="249" t="s">
        <v>245</v>
      </c>
      <c r="C530" s="248">
        <v>100</v>
      </c>
      <c r="D530" s="250">
        <v>1.84</v>
      </c>
      <c r="E530" s="250">
        <v>8.26</v>
      </c>
      <c r="F530" s="250">
        <v>12.82</v>
      </c>
      <c r="G530" s="252">
        <v>133.30000000000001</v>
      </c>
    </row>
    <row r="531" spans="1:7" ht="15" customHeight="1">
      <c r="A531" s="248">
        <v>232.04</v>
      </c>
      <c r="B531" s="249" t="s">
        <v>320</v>
      </c>
      <c r="C531" s="248">
        <v>100</v>
      </c>
      <c r="D531" s="250">
        <v>12.42</v>
      </c>
      <c r="E531" s="252">
        <v>6.7</v>
      </c>
      <c r="F531" s="250">
        <v>6.69</v>
      </c>
      <c r="G531" s="250">
        <v>137.34</v>
      </c>
    </row>
    <row r="532" spans="1:7" ht="15" customHeight="1">
      <c r="A532" s="248">
        <v>128</v>
      </c>
      <c r="B532" s="249" t="s">
        <v>268</v>
      </c>
      <c r="C532" s="248">
        <v>180</v>
      </c>
      <c r="D532" s="250">
        <v>3.96</v>
      </c>
      <c r="E532" s="250">
        <v>7.12</v>
      </c>
      <c r="F532" s="250">
        <v>26.55</v>
      </c>
      <c r="G532" s="250">
        <v>186.58</v>
      </c>
    </row>
    <row r="533" spans="1:7" ht="15" customHeight="1">
      <c r="A533" s="248">
        <v>376.01</v>
      </c>
      <c r="B533" s="249" t="s">
        <v>232</v>
      </c>
      <c r="C533" s="248">
        <v>200</v>
      </c>
      <c r="D533" s="252">
        <v>0.2</v>
      </c>
      <c r="E533" s="250">
        <v>0.02</v>
      </c>
      <c r="F533" s="250">
        <v>11.05</v>
      </c>
      <c r="G533" s="250">
        <v>45.41</v>
      </c>
    </row>
    <row r="534" spans="1:7" ht="15" customHeight="1">
      <c r="A534" s="248"/>
      <c r="B534" s="249" t="s">
        <v>22</v>
      </c>
      <c r="C534" s="248">
        <v>100</v>
      </c>
      <c r="D534" s="250">
        <v>7.9</v>
      </c>
      <c r="E534" s="252">
        <v>1</v>
      </c>
      <c r="F534" s="250">
        <v>48.3</v>
      </c>
      <c r="G534" s="248">
        <v>235</v>
      </c>
    </row>
    <row r="535" spans="1:7">
      <c r="A535" s="440" t="s">
        <v>223</v>
      </c>
      <c r="B535" s="440"/>
      <c r="C535" s="351">
        <v>620</v>
      </c>
      <c r="D535" s="250">
        <v>21.58</v>
      </c>
      <c r="E535" s="250">
        <v>22.5</v>
      </c>
      <c r="F535" s="250">
        <v>76.430000000000007</v>
      </c>
      <c r="G535" s="250">
        <v>596.63</v>
      </c>
    </row>
    <row r="536" spans="1:7">
      <c r="A536" s="440" t="s">
        <v>224</v>
      </c>
      <c r="B536" s="440"/>
      <c r="C536" s="440"/>
      <c r="D536" s="440"/>
      <c r="E536" s="440"/>
      <c r="F536" s="440"/>
      <c r="G536" s="440"/>
    </row>
    <row r="537" spans="1:7">
      <c r="A537" s="248">
        <v>376.02</v>
      </c>
      <c r="B537" s="249" t="s">
        <v>225</v>
      </c>
      <c r="C537" s="248">
        <v>200</v>
      </c>
      <c r="D537" s="252">
        <v>5.6</v>
      </c>
      <c r="E537" s="248">
        <v>4.8</v>
      </c>
      <c r="F537" s="252">
        <v>30</v>
      </c>
      <c r="G537" s="248">
        <v>186</v>
      </c>
    </row>
    <row r="538" spans="1:7">
      <c r="A538" s="440" t="s">
        <v>226</v>
      </c>
      <c r="B538" s="440"/>
      <c r="C538" s="351">
        <v>200</v>
      </c>
      <c r="D538" s="250">
        <v>5.8</v>
      </c>
      <c r="E538" s="250">
        <v>5</v>
      </c>
      <c r="F538" s="250">
        <v>8</v>
      </c>
      <c r="G538" s="248">
        <v>106</v>
      </c>
    </row>
    <row r="539" spans="1:7">
      <c r="A539" s="440" t="s">
        <v>227</v>
      </c>
      <c r="B539" s="440"/>
      <c r="C539" s="357">
        <f>C538+C535+C528+C523+C515</f>
        <v>2835</v>
      </c>
      <c r="D539" s="358">
        <f>D538+D535+D528+D523+D515</f>
        <v>92.77</v>
      </c>
      <c r="E539" s="358">
        <f>E538+E535+E528+E523+E515</f>
        <v>88.67</v>
      </c>
      <c r="F539" s="358">
        <f>F538+F535+F528+F523+F515</f>
        <v>401.99</v>
      </c>
      <c r="G539" s="358">
        <f>G538+G535+G528+G523+G515</f>
        <v>2795.6000000000004</v>
      </c>
    </row>
    <row r="540" spans="1:7">
      <c r="A540" s="345"/>
      <c r="B540" s="346"/>
      <c r="C540" s="346"/>
      <c r="D540" s="346"/>
      <c r="E540" s="346"/>
      <c r="F540" s="346"/>
      <c r="G540" s="346"/>
    </row>
    <row r="541" spans="1:7">
      <c r="A541" s="406"/>
      <c r="B541" s="406"/>
      <c r="C541" s="406"/>
      <c r="D541" s="406"/>
      <c r="E541" s="406"/>
      <c r="F541" s="406"/>
      <c r="G541" s="406"/>
    </row>
    <row r="542" spans="1:7">
      <c r="A542" s="347" t="s">
        <v>209</v>
      </c>
      <c r="B542" s="443" t="s">
        <v>210</v>
      </c>
      <c r="C542" s="443"/>
      <c r="D542" s="443"/>
      <c r="E542" s="406"/>
      <c r="F542" s="406"/>
      <c r="G542" s="406"/>
    </row>
    <row r="543" spans="1:7">
      <c r="A543" s="347" t="s">
        <v>211</v>
      </c>
      <c r="B543" s="443">
        <v>3</v>
      </c>
      <c r="C543" s="443"/>
      <c r="D543" s="443"/>
      <c r="E543" s="348"/>
      <c r="F543" s="346"/>
      <c r="G543" s="346"/>
    </row>
    <row r="544" spans="1:7" ht="15.6" customHeight="1">
      <c r="A544" s="444" t="s">
        <v>6</v>
      </c>
      <c r="B544" s="442" t="s">
        <v>7</v>
      </c>
      <c r="C544" s="442" t="s">
        <v>8</v>
      </c>
      <c r="D544" s="442" t="s">
        <v>10</v>
      </c>
      <c r="E544" s="442"/>
      <c r="F544" s="442"/>
      <c r="G544" s="442" t="s">
        <v>11</v>
      </c>
    </row>
    <row r="545" spans="1:257">
      <c r="A545" s="444"/>
      <c r="B545" s="442"/>
      <c r="C545" s="442"/>
      <c r="D545" s="350" t="s">
        <v>12</v>
      </c>
      <c r="E545" s="350" t="s">
        <v>13</v>
      </c>
      <c r="F545" s="350" t="s">
        <v>14</v>
      </c>
      <c r="G545" s="442"/>
    </row>
    <row r="546" spans="1:257">
      <c r="A546" s="351">
        <v>1</v>
      </c>
      <c r="B546" s="351">
        <v>2</v>
      </c>
      <c r="C546" s="351">
        <v>3</v>
      </c>
      <c r="D546" s="351">
        <v>4</v>
      </c>
      <c r="E546" s="351">
        <v>5</v>
      </c>
      <c r="F546" s="351">
        <v>6</v>
      </c>
      <c r="G546" s="351">
        <v>7</v>
      </c>
    </row>
    <row r="547" spans="1:257">
      <c r="A547" s="440" t="s">
        <v>212</v>
      </c>
      <c r="B547" s="440"/>
      <c r="C547" s="440"/>
      <c r="D547" s="440"/>
      <c r="E547" s="440"/>
      <c r="F547" s="440"/>
      <c r="G547" s="440"/>
    </row>
    <row r="548" spans="1:257">
      <c r="A548" s="248">
        <v>268.01</v>
      </c>
      <c r="B548" s="249" t="s">
        <v>133</v>
      </c>
      <c r="C548" s="248">
        <v>100</v>
      </c>
      <c r="D548" s="250">
        <v>17.72</v>
      </c>
      <c r="E548" s="250">
        <v>8.75</v>
      </c>
      <c r="F548" s="250">
        <v>15.25</v>
      </c>
      <c r="G548" s="252">
        <v>211.1</v>
      </c>
    </row>
    <row r="549" spans="1:257" s="352" customFormat="1">
      <c r="A549" s="248">
        <v>142</v>
      </c>
      <c r="B549" s="249" t="s">
        <v>221</v>
      </c>
      <c r="C549" s="248">
        <v>180</v>
      </c>
      <c r="D549" s="250">
        <v>3.68</v>
      </c>
      <c r="E549" s="250">
        <v>6.46</v>
      </c>
      <c r="F549" s="250">
        <v>21.53</v>
      </c>
      <c r="G549" s="250">
        <v>160.78</v>
      </c>
      <c r="H549" s="344"/>
      <c r="I549" s="344"/>
      <c r="J549" s="344"/>
      <c r="K549" s="344"/>
      <c r="L549" s="344"/>
      <c r="M549" s="344"/>
      <c r="N549" s="344"/>
      <c r="O549" s="344"/>
      <c r="P549" s="344"/>
      <c r="Q549" s="344"/>
      <c r="R549" s="344"/>
      <c r="S549" s="344"/>
      <c r="T549" s="344"/>
      <c r="U549" s="344"/>
      <c r="V549" s="344"/>
      <c r="W549" s="344"/>
      <c r="X549" s="344"/>
      <c r="Y549" s="344"/>
      <c r="Z549" s="344"/>
      <c r="AA549" s="344"/>
      <c r="AB549" s="344"/>
      <c r="AC549" s="344"/>
      <c r="AD549" s="344"/>
      <c r="AE549" s="344"/>
      <c r="AF549" s="344"/>
      <c r="AG549" s="344"/>
      <c r="AH549" s="344"/>
      <c r="AI549" s="344"/>
      <c r="AJ549" s="344"/>
      <c r="AK549" s="344"/>
      <c r="AL549" s="344"/>
      <c r="AM549" s="344"/>
      <c r="AN549" s="344"/>
      <c r="AO549" s="344"/>
      <c r="AP549" s="344"/>
      <c r="AQ549" s="344"/>
      <c r="AR549" s="344"/>
      <c r="AS549" s="344"/>
      <c r="AT549" s="344"/>
      <c r="AU549" s="344"/>
      <c r="AV549" s="344"/>
      <c r="AW549" s="344"/>
      <c r="AX549" s="344"/>
      <c r="AY549" s="344"/>
      <c r="AZ549" s="344"/>
      <c r="BA549" s="344"/>
      <c r="BB549" s="344"/>
      <c r="BC549" s="344"/>
      <c r="BD549" s="344"/>
      <c r="BE549" s="344"/>
      <c r="BF549" s="344"/>
      <c r="BG549" s="344"/>
      <c r="BH549" s="344"/>
      <c r="BI549" s="344"/>
      <c r="BJ549" s="344"/>
      <c r="BK549" s="344"/>
      <c r="BL549" s="344"/>
      <c r="BM549" s="344"/>
      <c r="BN549" s="344"/>
      <c r="BO549" s="344"/>
      <c r="BP549" s="344"/>
      <c r="BQ549" s="344"/>
      <c r="BR549" s="344"/>
      <c r="BS549" s="344"/>
      <c r="BT549" s="344"/>
      <c r="BU549" s="344"/>
      <c r="BV549" s="344"/>
      <c r="BW549" s="344"/>
      <c r="BX549" s="344"/>
      <c r="BY549" s="344"/>
      <c r="BZ549" s="344"/>
      <c r="CA549" s="344"/>
      <c r="CB549" s="344"/>
      <c r="CC549" s="344"/>
      <c r="CD549" s="344"/>
      <c r="CE549" s="344"/>
      <c r="CF549" s="344"/>
      <c r="CG549" s="344"/>
      <c r="CH549" s="344"/>
      <c r="CI549" s="344"/>
      <c r="CJ549" s="344"/>
      <c r="CK549" s="344"/>
      <c r="CL549" s="344"/>
      <c r="CM549" s="344"/>
      <c r="CN549" s="344"/>
      <c r="CO549" s="344"/>
      <c r="CP549" s="344"/>
      <c r="CQ549" s="344"/>
      <c r="CR549" s="344"/>
      <c r="CS549" s="344"/>
      <c r="CT549" s="344"/>
      <c r="CU549" s="344"/>
      <c r="CV549" s="344"/>
      <c r="CW549" s="344"/>
      <c r="CX549" s="344"/>
      <c r="CY549" s="344"/>
      <c r="CZ549" s="344"/>
      <c r="DA549" s="344"/>
      <c r="DB549" s="344"/>
      <c r="DC549" s="344"/>
      <c r="DD549" s="344"/>
      <c r="DE549" s="344"/>
      <c r="DF549" s="344"/>
      <c r="DG549" s="344"/>
      <c r="DH549" s="344"/>
      <c r="DI549" s="344"/>
      <c r="DJ549" s="344"/>
      <c r="DK549" s="344"/>
      <c r="DL549" s="344"/>
      <c r="DM549" s="344"/>
      <c r="DN549" s="344"/>
      <c r="DO549" s="344"/>
      <c r="DP549" s="344"/>
      <c r="DQ549" s="344"/>
      <c r="DR549" s="344"/>
      <c r="DS549" s="344"/>
      <c r="DT549" s="344"/>
      <c r="DU549" s="344"/>
      <c r="DV549" s="344"/>
      <c r="DW549" s="344"/>
      <c r="DX549" s="344"/>
      <c r="DY549" s="344"/>
      <c r="DZ549" s="344"/>
      <c r="EA549" s="344"/>
      <c r="EB549" s="344"/>
      <c r="EC549" s="344"/>
      <c r="ED549" s="344"/>
      <c r="EE549" s="344"/>
      <c r="EF549" s="344"/>
      <c r="EG549" s="344"/>
      <c r="EH549" s="344"/>
      <c r="EI549" s="344"/>
      <c r="EJ549" s="344"/>
      <c r="EK549" s="344"/>
      <c r="EL549" s="344"/>
      <c r="EM549" s="344"/>
      <c r="EN549" s="344"/>
      <c r="EO549" s="344"/>
      <c r="EP549" s="344"/>
      <c r="EQ549" s="344"/>
      <c r="ER549" s="344"/>
      <c r="ES549" s="344"/>
      <c r="ET549" s="344"/>
      <c r="EU549" s="344"/>
      <c r="EV549" s="344"/>
      <c r="EW549" s="344"/>
      <c r="EX549" s="344"/>
      <c r="EY549" s="344"/>
      <c r="EZ549" s="344"/>
      <c r="FA549" s="344"/>
      <c r="FB549" s="344"/>
      <c r="FC549" s="344"/>
      <c r="FD549" s="344"/>
      <c r="FE549" s="344"/>
      <c r="FF549" s="344"/>
      <c r="FG549" s="344"/>
      <c r="FH549" s="344"/>
      <c r="FI549" s="344"/>
      <c r="FJ549" s="344"/>
      <c r="FK549" s="344"/>
      <c r="FL549" s="344"/>
      <c r="FM549" s="344"/>
      <c r="FN549" s="344"/>
      <c r="FO549" s="344"/>
      <c r="FP549" s="344"/>
      <c r="FQ549" s="344"/>
      <c r="FR549" s="344"/>
      <c r="FS549" s="344"/>
      <c r="FT549" s="344"/>
      <c r="FU549" s="344"/>
      <c r="FV549" s="344"/>
      <c r="FW549" s="344"/>
      <c r="FX549" s="344"/>
      <c r="FY549" s="344"/>
      <c r="FZ549" s="344"/>
      <c r="GA549" s="344"/>
      <c r="GB549" s="344"/>
      <c r="GC549" s="344"/>
      <c r="GD549" s="344"/>
      <c r="GE549" s="344"/>
      <c r="GF549" s="344"/>
      <c r="GG549" s="344"/>
      <c r="GH549" s="344"/>
      <c r="GI549" s="344"/>
      <c r="GJ549" s="344"/>
      <c r="GK549" s="344"/>
      <c r="GL549" s="344"/>
      <c r="GM549" s="344"/>
      <c r="GN549" s="344"/>
      <c r="GO549" s="344"/>
      <c r="GP549" s="344"/>
      <c r="GQ549" s="344"/>
      <c r="GR549" s="344"/>
      <c r="GS549" s="344"/>
      <c r="GT549" s="344"/>
      <c r="GU549" s="344"/>
      <c r="GV549" s="344"/>
      <c r="GW549" s="344"/>
      <c r="GX549" s="344"/>
      <c r="GY549" s="344"/>
      <c r="GZ549" s="344"/>
      <c r="HA549" s="344"/>
      <c r="HB549" s="344"/>
      <c r="HC549" s="344"/>
      <c r="HD549" s="344"/>
      <c r="HE549" s="344"/>
      <c r="HF549" s="344"/>
      <c r="HG549" s="344"/>
      <c r="HH549" s="344"/>
      <c r="HI549" s="344"/>
      <c r="HJ549" s="344"/>
      <c r="HK549" s="344"/>
      <c r="HL549" s="344"/>
      <c r="HM549" s="344"/>
      <c r="HN549" s="344"/>
      <c r="HO549" s="344"/>
      <c r="HP549" s="344"/>
      <c r="HQ549" s="344"/>
      <c r="HR549" s="344"/>
      <c r="HS549" s="344"/>
      <c r="HT549" s="344"/>
      <c r="HU549" s="344"/>
      <c r="HV549" s="344"/>
      <c r="HW549" s="344"/>
      <c r="HX549" s="344"/>
      <c r="HY549" s="344"/>
      <c r="HZ549" s="344"/>
      <c r="IA549" s="344"/>
      <c r="IB549" s="344"/>
      <c r="IC549" s="344"/>
      <c r="ID549" s="344"/>
      <c r="IE549" s="344"/>
      <c r="IF549" s="344"/>
      <c r="IG549" s="344"/>
      <c r="IH549" s="344"/>
      <c r="II549" s="344"/>
      <c r="IJ549" s="344"/>
      <c r="IK549" s="344"/>
      <c r="IL549" s="344"/>
      <c r="IM549" s="344"/>
      <c r="IN549" s="344"/>
      <c r="IO549" s="344"/>
      <c r="IP549" s="344"/>
      <c r="IQ549" s="344"/>
      <c r="IR549" s="344"/>
      <c r="IS549" s="344"/>
      <c r="IT549" s="344"/>
      <c r="IU549" s="344"/>
      <c r="IV549" s="344"/>
      <c r="IW549" s="344"/>
    </row>
    <row r="550" spans="1:257">
      <c r="A550" s="248">
        <v>377</v>
      </c>
      <c r="B550" s="249" t="s">
        <v>21</v>
      </c>
      <c r="C550" s="248">
        <v>200</v>
      </c>
      <c r="D550" s="250">
        <v>0.06</v>
      </c>
      <c r="E550" s="250">
        <v>0.01</v>
      </c>
      <c r="F550" s="250">
        <v>11.19</v>
      </c>
      <c r="G550" s="250">
        <v>46.28</v>
      </c>
    </row>
    <row r="551" spans="1:257">
      <c r="A551" s="248"/>
      <c r="B551" s="249" t="s">
        <v>22</v>
      </c>
      <c r="C551" s="248">
        <v>60</v>
      </c>
      <c r="D551" s="250">
        <v>4.74</v>
      </c>
      <c r="E551" s="252">
        <v>0.6</v>
      </c>
      <c r="F551" s="250">
        <v>28.98</v>
      </c>
      <c r="G551" s="248">
        <v>141</v>
      </c>
    </row>
    <row r="552" spans="1:257">
      <c r="A552" s="440" t="s">
        <v>25</v>
      </c>
      <c r="B552" s="440"/>
      <c r="C552" s="351">
        <v>560</v>
      </c>
      <c r="D552" s="250">
        <v>31.11</v>
      </c>
      <c r="E552" s="250">
        <v>15.55</v>
      </c>
      <c r="F552" s="250">
        <v>83.34</v>
      </c>
      <c r="G552" s="250">
        <v>595.88</v>
      </c>
    </row>
    <row r="553" spans="1:257">
      <c r="A553" s="440" t="s">
        <v>214</v>
      </c>
      <c r="B553" s="440"/>
      <c r="C553" s="440"/>
      <c r="D553" s="440"/>
      <c r="E553" s="440"/>
      <c r="F553" s="440"/>
      <c r="G553" s="440"/>
    </row>
    <row r="554" spans="1:257">
      <c r="A554" s="248">
        <v>55.01</v>
      </c>
      <c r="B554" s="249" t="s">
        <v>150</v>
      </c>
      <c r="C554" s="248">
        <v>100</v>
      </c>
      <c r="D554" s="250">
        <v>1.26</v>
      </c>
      <c r="E554" s="252">
        <v>8.1</v>
      </c>
      <c r="F554" s="250">
        <v>6.25</v>
      </c>
      <c r="G554" s="250">
        <v>103.67</v>
      </c>
    </row>
    <row r="555" spans="1:257">
      <c r="A555" s="248">
        <v>102.01</v>
      </c>
      <c r="B555" s="249" t="s">
        <v>147</v>
      </c>
      <c r="C555" s="248">
        <v>250</v>
      </c>
      <c r="D555" s="250">
        <v>5.87</v>
      </c>
      <c r="E555" s="250">
        <v>3.55</v>
      </c>
      <c r="F555" s="250">
        <v>19.28</v>
      </c>
      <c r="G555" s="250">
        <v>132.87</v>
      </c>
    </row>
    <row r="556" spans="1:257">
      <c r="A556" s="248">
        <v>290.01</v>
      </c>
      <c r="B556" s="249" t="s">
        <v>252</v>
      </c>
      <c r="C556" s="248">
        <v>100</v>
      </c>
      <c r="D556" s="250">
        <v>17.579999999999998</v>
      </c>
      <c r="E556" s="250">
        <v>12.65</v>
      </c>
      <c r="F556" s="250">
        <v>3.58</v>
      </c>
      <c r="G556" s="250">
        <v>195.05</v>
      </c>
    </row>
    <row r="557" spans="1:257">
      <c r="A557" s="248">
        <v>171</v>
      </c>
      <c r="B557" s="249" t="s">
        <v>46</v>
      </c>
      <c r="C557" s="248">
        <v>200</v>
      </c>
      <c r="D557" s="250">
        <v>8.73</v>
      </c>
      <c r="E557" s="250">
        <v>2.29</v>
      </c>
      <c r="F557" s="250">
        <v>39.590000000000003</v>
      </c>
      <c r="G557" s="250">
        <v>213.55</v>
      </c>
    </row>
    <row r="558" spans="1:257">
      <c r="A558" s="248">
        <v>342.01</v>
      </c>
      <c r="B558" s="249" t="s">
        <v>126</v>
      </c>
      <c r="C558" s="248">
        <v>200</v>
      </c>
      <c r="D558" s="250">
        <v>0.16</v>
      </c>
      <c r="E558" s="250">
        <v>0.16</v>
      </c>
      <c r="F558" s="252">
        <v>14.9</v>
      </c>
      <c r="G558" s="250">
        <v>62.69</v>
      </c>
    </row>
    <row r="559" spans="1:257">
      <c r="A559" s="248"/>
      <c r="B559" s="249" t="s">
        <v>22</v>
      </c>
      <c r="C559" s="248">
        <v>80</v>
      </c>
      <c r="D559" s="250">
        <v>6.32</v>
      </c>
      <c r="E559" s="252">
        <v>0.8</v>
      </c>
      <c r="F559" s="250">
        <v>38.64</v>
      </c>
      <c r="G559" s="248">
        <v>188</v>
      </c>
    </row>
    <row r="560" spans="1:257">
      <c r="A560" s="248"/>
      <c r="B560" s="249" t="s">
        <v>127</v>
      </c>
      <c r="C560" s="248">
        <v>80</v>
      </c>
      <c r="D560" s="250">
        <v>5.28</v>
      </c>
      <c r="E560" s="250">
        <v>0.96</v>
      </c>
      <c r="F560" s="250">
        <v>31.72</v>
      </c>
      <c r="G560" s="252">
        <v>158.4</v>
      </c>
    </row>
    <row r="561" spans="1:257">
      <c r="A561" s="440" t="s">
        <v>128</v>
      </c>
      <c r="B561" s="440"/>
      <c r="C561" s="351">
        <v>950</v>
      </c>
      <c r="D561" s="250">
        <v>37.39</v>
      </c>
      <c r="E561" s="250">
        <v>28.34</v>
      </c>
      <c r="F561" s="250">
        <v>129.97999999999999</v>
      </c>
      <c r="G561" s="250">
        <v>930.91</v>
      </c>
    </row>
    <row r="562" spans="1:257">
      <c r="A562" s="440" t="s">
        <v>215</v>
      </c>
      <c r="B562" s="440"/>
      <c r="C562" s="440"/>
      <c r="D562" s="440"/>
      <c r="E562" s="440"/>
      <c r="F562" s="440"/>
      <c r="G562" s="440"/>
    </row>
    <row r="563" spans="1:257" s="352" customFormat="1">
      <c r="A563" s="248">
        <v>421</v>
      </c>
      <c r="B563" s="249" t="s">
        <v>216</v>
      </c>
      <c r="C563" s="248">
        <v>75</v>
      </c>
      <c r="D563" s="250">
        <v>4.78</v>
      </c>
      <c r="E563" s="250">
        <v>8.35</v>
      </c>
      <c r="F563" s="250">
        <v>33.65</v>
      </c>
      <c r="G563" s="252">
        <v>229.5</v>
      </c>
      <c r="H563" s="344"/>
      <c r="I563" s="344"/>
      <c r="J563" s="344"/>
      <c r="K563" s="344"/>
      <c r="L563" s="344"/>
      <c r="M563" s="344"/>
      <c r="N563" s="344"/>
      <c r="O563" s="344"/>
      <c r="P563" s="344"/>
      <c r="Q563" s="344"/>
      <c r="R563" s="344"/>
      <c r="S563" s="344"/>
      <c r="T563" s="344"/>
      <c r="U563" s="344"/>
      <c r="V563" s="344"/>
      <c r="W563" s="344"/>
      <c r="X563" s="344"/>
      <c r="Y563" s="344"/>
      <c r="Z563" s="344"/>
      <c r="AA563" s="344"/>
      <c r="AB563" s="344"/>
      <c r="AC563" s="344"/>
      <c r="AD563" s="344"/>
      <c r="AE563" s="344"/>
      <c r="AF563" s="344"/>
      <c r="AG563" s="344"/>
      <c r="AH563" s="344"/>
      <c r="AI563" s="344"/>
      <c r="AJ563" s="344"/>
      <c r="AK563" s="344"/>
      <c r="AL563" s="344"/>
      <c r="AM563" s="344"/>
      <c r="AN563" s="344"/>
      <c r="AO563" s="344"/>
      <c r="AP563" s="344"/>
      <c r="AQ563" s="344"/>
      <c r="AR563" s="344"/>
      <c r="AS563" s="344"/>
      <c r="AT563" s="344"/>
      <c r="AU563" s="344"/>
      <c r="AV563" s="344"/>
      <c r="AW563" s="344"/>
      <c r="AX563" s="344"/>
      <c r="AY563" s="344"/>
      <c r="AZ563" s="344"/>
      <c r="BA563" s="344"/>
      <c r="BB563" s="344"/>
      <c r="BC563" s="344"/>
      <c r="BD563" s="344"/>
      <c r="BE563" s="344"/>
      <c r="BF563" s="344"/>
      <c r="BG563" s="344"/>
      <c r="BH563" s="344"/>
      <c r="BI563" s="344"/>
      <c r="BJ563" s="344"/>
      <c r="BK563" s="344"/>
      <c r="BL563" s="344"/>
      <c r="BM563" s="344"/>
      <c r="BN563" s="344"/>
      <c r="BO563" s="344"/>
      <c r="BP563" s="344"/>
      <c r="BQ563" s="344"/>
      <c r="BR563" s="344"/>
      <c r="BS563" s="344"/>
      <c r="BT563" s="344"/>
      <c r="BU563" s="344"/>
      <c r="BV563" s="344"/>
      <c r="BW563" s="344"/>
      <c r="BX563" s="344"/>
      <c r="BY563" s="344"/>
      <c r="BZ563" s="344"/>
      <c r="CA563" s="344"/>
      <c r="CB563" s="344"/>
      <c r="CC563" s="344"/>
      <c r="CD563" s="344"/>
      <c r="CE563" s="344"/>
      <c r="CF563" s="344"/>
      <c r="CG563" s="344"/>
      <c r="CH563" s="344"/>
      <c r="CI563" s="344"/>
      <c r="CJ563" s="344"/>
      <c r="CK563" s="344"/>
      <c r="CL563" s="344"/>
      <c r="CM563" s="344"/>
      <c r="CN563" s="344"/>
      <c r="CO563" s="344"/>
      <c r="CP563" s="344"/>
      <c r="CQ563" s="344"/>
      <c r="CR563" s="344"/>
      <c r="CS563" s="344"/>
      <c r="CT563" s="344"/>
      <c r="CU563" s="344"/>
      <c r="CV563" s="344"/>
      <c r="CW563" s="344"/>
      <c r="CX563" s="344"/>
      <c r="CY563" s="344"/>
      <c r="CZ563" s="344"/>
      <c r="DA563" s="344"/>
      <c r="DB563" s="344"/>
      <c r="DC563" s="344"/>
      <c r="DD563" s="344"/>
      <c r="DE563" s="344"/>
      <c r="DF563" s="344"/>
      <c r="DG563" s="344"/>
      <c r="DH563" s="344"/>
      <c r="DI563" s="344"/>
      <c r="DJ563" s="344"/>
      <c r="DK563" s="344"/>
      <c r="DL563" s="344"/>
      <c r="DM563" s="344"/>
      <c r="DN563" s="344"/>
      <c r="DO563" s="344"/>
      <c r="DP563" s="344"/>
      <c r="DQ563" s="344"/>
      <c r="DR563" s="344"/>
      <c r="DS563" s="344"/>
      <c r="DT563" s="344"/>
      <c r="DU563" s="344"/>
      <c r="DV563" s="344"/>
      <c r="DW563" s="344"/>
      <c r="DX563" s="344"/>
      <c r="DY563" s="344"/>
      <c r="DZ563" s="344"/>
      <c r="EA563" s="344"/>
      <c r="EB563" s="344"/>
      <c r="EC563" s="344"/>
      <c r="ED563" s="344"/>
      <c r="EE563" s="344"/>
      <c r="EF563" s="344"/>
      <c r="EG563" s="344"/>
      <c r="EH563" s="344"/>
      <c r="EI563" s="344"/>
      <c r="EJ563" s="344"/>
      <c r="EK563" s="344"/>
      <c r="EL563" s="344"/>
      <c r="EM563" s="344"/>
      <c r="EN563" s="344"/>
      <c r="EO563" s="344"/>
      <c r="EP563" s="344"/>
      <c r="EQ563" s="344"/>
      <c r="ER563" s="344"/>
      <c r="ES563" s="344"/>
      <c r="ET563" s="344"/>
      <c r="EU563" s="344"/>
      <c r="EV563" s="344"/>
      <c r="EW563" s="344"/>
      <c r="EX563" s="344"/>
      <c r="EY563" s="344"/>
      <c r="EZ563" s="344"/>
      <c r="FA563" s="344"/>
      <c r="FB563" s="344"/>
      <c r="FC563" s="344"/>
      <c r="FD563" s="344"/>
      <c r="FE563" s="344"/>
      <c r="FF563" s="344"/>
      <c r="FG563" s="344"/>
      <c r="FH563" s="344"/>
      <c r="FI563" s="344"/>
      <c r="FJ563" s="344"/>
      <c r="FK563" s="344"/>
      <c r="FL563" s="344"/>
      <c r="FM563" s="344"/>
      <c r="FN563" s="344"/>
      <c r="FO563" s="344"/>
      <c r="FP563" s="344"/>
      <c r="FQ563" s="344"/>
      <c r="FR563" s="344"/>
      <c r="FS563" s="344"/>
      <c r="FT563" s="344"/>
      <c r="FU563" s="344"/>
      <c r="FV563" s="344"/>
      <c r="FW563" s="344"/>
      <c r="FX563" s="344"/>
      <c r="FY563" s="344"/>
      <c r="FZ563" s="344"/>
      <c r="GA563" s="344"/>
      <c r="GB563" s="344"/>
      <c r="GC563" s="344"/>
      <c r="GD563" s="344"/>
      <c r="GE563" s="344"/>
      <c r="GF563" s="344"/>
      <c r="GG563" s="344"/>
      <c r="GH563" s="344"/>
      <c r="GI563" s="344"/>
      <c r="GJ563" s="344"/>
      <c r="GK563" s="344"/>
      <c r="GL563" s="344"/>
      <c r="GM563" s="344"/>
      <c r="GN563" s="344"/>
      <c r="GO563" s="344"/>
      <c r="GP563" s="344"/>
      <c r="GQ563" s="344"/>
      <c r="GR563" s="344"/>
      <c r="GS563" s="344"/>
      <c r="GT563" s="344"/>
      <c r="GU563" s="344"/>
      <c r="GV563" s="344"/>
      <c r="GW563" s="344"/>
      <c r="GX563" s="344"/>
      <c r="GY563" s="344"/>
      <c r="GZ563" s="344"/>
      <c r="HA563" s="344"/>
      <c r="HB563" s="344"/>
      <c r="HC563" s="344"/>
      <c r="HD563" s="344"/>
      <c r="HE563" s="344"/>
      <c r="HF563" s="344"/>
      <c r="HG563" s="344"/>
      <c r="HH563" s="344"/>
      <c r="HI563" s="344"/>
      <c r="HJ563" s="344"/>
      <c r="HK563" s="344"/>
      <c r="HL563" s="344"/>
      <c r="HM563" s="344"/>
      <c r="HN563" s="344"/>
      <c r="HO563" s="344"/>
      <c r="HP563" s="344"/>
      <c r="HQ563" s="344"/>
      <c r="HR563" s="344"/>
      <c r="HS563" s="344"/>
      <c r="HT563" s="344"/>
      <c r="HU563" s="344"/>
      <c r="HV563" s="344"/>
      <c r="HW563" s="344"/>
      <c r="HX563" s="344"/>
      <c r="HY563" s="344"/>
      <c r="HZ563" s="344"/>
      <c r="IA563" s="344"/>
      <c r="IB563" s="344"/>
      <c r="IC563" s="344"/>
      <c r="ID563" s="344"/>
      <c r="IE563" s="344"/>
      <c r="IF563" s="344"/>
      <c r="IG563" s="344"/>
      <c r="IH563" s="344"/>
      <c r="II563" s="344"/>
      <c r="IJ563" s="344"/>
      <c r="IK563" s="344"/>
      <c r="IL563" s="344"/>
      <c r="IM563" s="344"/>
      <c r="IN563" s="344"/>
      <c r="IO563" s="344"/>
      <c r="IP563" s="344"/>
      <c r="IQ563" s="344"/>
      <c r="IR563" s="344"/>
      <c r="IS563" s="344"/>
      <c r="IT563" s="344"/>
      <c r="IU563" s="344"/>
      <c r="IV563" s="344"/>
      <c r="IW563" s="344"/>
    </row>
    <row r="564" spans="1:257">
      <c r="A564" s="248">
        <v>382</v>
      </c>
      <c r="B564" s="249" t="s">
        <v>40</v>
      </c>
      <c r="C564" s="248">
        <v>200</v>
      </c>
      <c r="D564" s="250">
        <v>3.99</v>
      </c>
      <c r="E564" s="250">
        <v>3.17</v>
      </c>
      <c r="F564" s="250">
        <v>16.34</v>
      </c>
      <c r="G564" s="250">
        <v>111.18</v>
      </c>
    </row>
    <row r="565" spans="1:257">
      <c r="A565" s="248">
        <v>338.02</v>
      </c>
      <c r="B565" s="249" t="s">
        <v>230</v>
      </c>
      <c r="C565" s="248">
        <v>150</v>
      </c>
      <c r="D565" s="252">
        <v>0.6</v>
      </c>
      <c r="E565" s="252">
        <v>0.6</v>
      </c>
      <c r="F565" s="252">
        <v>14.7</v>
      </c>
      <c r="G565" s="252">
        <v>70.5</v>
      </c>
    </row>
    <row r="566" spans="1:257">
      <c r="A566" s="440" t="s">
        <v>218</v>
      </c>
      <c r="B566" s="440"/>
      <c r="C566" s="351">
        <v>425</v>
      </c>
      <c r="D566" s="250">
        <v>9.3699999999999992</v>
      </c>
      <c r="E566" s="250">
        <v>12.12</v>
      </c>
      <c r="F566" s="250">
        <v>64.69</v>
      </c>
      <c r="G566" s="250">
        <v>411.18</v>
      </c>
    </row>
    <row r="567" spans="1:257">
      <c r="A567" s="440" t="s">
        <v>219</v>
      </c>
      <c r="B567" s="440"/>
      <c r="C567" s="440"/>
      <c r="D567" s="440"/>
      <c r="E567" s="440"/>
      <c r="F567" s="440"/>
      <c r="G567" s="440"/>
    </row>
    <row r="568" spans="1:257" ht="15" customHeight="1">
      <c r="A568" s="248">
        <v>62</v>
      </c>
      <c r="B568" s="249" t="s">
        <v>297</v>
      </c>
      <c r="C568" s="248">
        <v>100</v>
      </c>
      <c r="D568" s="252">
        <v>1.3</v>
      </c>
      <c r="E568" s="252">
        <v>5.0999999999999996</v>
      </c>
      <c r="F568" s="252">
        <v>6.9</v>
      </c>
      <c r="G568" s="250">
        <v>79.95</v>
      </c>
    </row>
    <row r="569" spans="1:257" ht="31.65" customHeight="1">
      <c r="A569" s="248">
        <v>287</v>
      </c>
      <c r="B569" s="249" t="s">
        <v>334</v>
      </c>
      <c r="C569" s="248">
        <v>158</v>
      </c>
      <c r="D569" s="250">
        <v>15.69</v>
      </c>
      <c r="E569" s="250">
        <v>13.58</v>
      </c>
      <c r="F569" s="250">
        <v>6.03</v>
      </c>
      <c r="G569" s="250">
        <v>206.68</v>
      </c>
    </row>
    <row r="570" spans="1:257" ht="15" customHeight="1">
      <c r="A570" s="253">
        <v>125</v>
      </c>
      <c r="B570" s="254" t="s">
        <v>240</v>
      </c>
      <c r="C570" s="253">
        <v>180</v>
      </c>
      <c r="D570" s="353">
        <v>3.72</v>
      </c>
      <c r="E570" s="353">
        <v>0.74</v>
      </c>
      <c r="F570" s="353">
        <v>30.32</v>
      </c>
      <c r="G570" s="353">
        <v>143.22</v>
      </c>
    </row>
    <row r="571" spans="1:257" ht="15" customHeight="1">
      <c r="A571" s="248">
        <v>378</v>
      </c>
      <c r="B571" s="249" t="s">
        <v>222</v>
      </c>
      <c r="C571" s="248">
        <v>200</v>
      </c>
      <c r="D571" s="250">
        <v>1.61</v>
      </c>
      <c r="E571" s="250">
        <v>1.39</v>
      </c>
      <c r="F571" s="250">
        <v>13.76</v>
      </c>
      <c r="G571" s="250">
        <v>74.34</v>
      </c>
    </row>
    <row r="572" spans="1:257" ht="15" customHeight="1">
      <c r="A572" s="248"/>
      <c r="B572" s="249" t="s">
        <v>22</v>
      </c>
      <c r="C572" s="248">
        <v>100</v>
      </c>
      <c r="D572" s="250">
        <v>7.9</v>
      </c>
      <c r="E572" s="252">
        <v>1</v>
      </c>
      <c r="F572" s="250">
        <v>48.3</v>
      </c>
      <c r="G572" s="248">
        <v>235</v>
      </c>
    </row>
    <row r="573" spans="1:257">
      <c r="A573" s="440" t="s">
        <v>223</v>
      </c>
      <c r="B573" s="440"/>
      <c r="C573" s="351">
        <v>610</v>
      </c>
      <c r="D573" s="250">
        <v>30.66</v>
      </c>
      <c r="E573" s="250">
        <v>27.44</v>
      </c>
      <c r="F573" s="250">
        <v>54.42</v>
      </c>
      <c r="G573" s="250">
        <v>591.12</v>
      </c>
    </row>
    <row r="574" spans="1:257">
      <c r="A574" s="440" t="s">
        <v>224</v>
      </c>
      <c r="B574" s="440"/>
      <c r="C574" s="440"/>
      <c r="D574" s="440"/>
      <c r="E574" s="440"/>
      <c r="F574" s="440"/>
      <c r="G574" s="440"/>
    </row>
    <row r="575" spans="1:257" ht="15" customHeight="1">
      <c r="A575" s="248">
        <v>376.02</v>
      </c>
      <c r="B575" s="249" t="s">
        <v>236</v>
      </c>
      <c r="C575" s="248">
        <v>200</v>
      </c>
      <c r="D575" s="252">
        <v>5.8</v>
      </c>
      <c r="E575" s="248">
        <v>5</v>
      </c>
      <c r="F575" s="252">
        <v>9.6</v>
      </c>
      <c r="G575" s="248">
        <v>108</v>
      </c>
    </row>
    <row r="576" spans="1:257">
      <c r="A576" s="440" t="s">
        <v>226</v>
      </c>
      <c r="B576" s="440"/>
      <c r="C576" s="351">
        <v>200</v>
      </c>
      <c r="D576" s="250">
        <v>5.8</v>
      </c>
      <c r="E576" s="250">
        <v>5</v>
      </c>
      <c r="F576" s="250">
        <v>9.6</v>
      </c>
      <c r="G576" s="248">
        <v>108</v>
      </c>
    </row>
    <row r="577" spans="1:257">
      <c r="A577" s="440" t="s">
        <v>227</v>
      </c>
      <c r="B577" s="440"/>
      <c r="C577" s="357">
        <f>C576+C573+C566+C561+C552</f>
        <v>2745</v>
      </c>
      <c r="D577" s="358">
        <f>D576+D573+D566+D561+D552</f>
        <v>114.33</v>
      </c>
      <c r="E577" s="358">
        <f>E576+E573+E566+E561+E552</f>
        <v>88.449999999999989</v>
      </c>
      <c r="F577" s="358">
        <f>F576+F573+F566+F561+F552</f>
        <v>342.03</v>
      </c>
      <c r="G577" s="358">
        <f>G576+G573+G566+G561+G552</f>
        <v>2637.09</v>
      </c>
    </row>
    <row r="578" spans="1:257">
      <c r="A578" s="345"/>
      <c r="B578" s="346"/>
      <c r="C578" s="346"/>
      <c r="D578" s="346"/>
      <c r="E578" s="346"/>
      <c r="F578" s="346"/>
      <c r="G578" s="346"/>
    </row>
    <row r="579" spans="1:257">
      <c r="A579" s="406"/>
      <c r="B579" s="406"/>
      <c r="C579" s="406"/>
      <c r="D579" s="406"/>
      <c r="E579" s="406"/>
      <c r="F579" s="406"/>
      <c r="G579" s="406"/>
    </row>
    <row r="580" spans="1:257">
      <c r="A580" s="347" t="s">
        <v>209</v>
      </c>
      <c r="B580" s="443" t="s">
        <v>228</v>
      </c>
      <c r="C580" s="443"/>
      <c r="D580" s="443"/>
      <c r="E580" s="406"/>
      <c r="F580" s="406"/>
      <c r="G580" s="406"/>
    </row>
    <row r="581" spans="1:257">
      <c r="A581" s="347" t="s">
        <v>211</v>
      </c>
      <c r="B581" s="443">
        <v>3</v>
      </c>
      <c r="C581" s="443"/>
      <c r="D581" s="443"/>
      <c r="E581" s="348"/>
      <c r="F581" s="346"/>
      <c r="G581" s="346"/>
    </row>
    <row r="582" spans="1:257" ht="15.6" customHeight="1">
      <c r="A582" s="444" t="s">
        <v>6</v>
      </c>
      <c r="B582" s="442" t="s">
        <v>7</v>
      </c>
      <c r="C582" s="442" t="s">
        <v>8</v>
      </c>
      <c r="D582" s="442" t="s">
        <v>10</v>
      </c>
      <c r="E582" s="442"/>
      <c r="F582" s="442"/>
      <c r="G582" s="442" t="s">
        <v>11</v>
      </c>
    </row>
    <row r="583" spans="1:257">
      <c r="A583" s="444"/>
      <c r="B583" s="442"/>
      <c r="C583" s="442"/>
      <c r="D583" s="350" t="s">
        <v>12</v>
      </c>
      <c r="E583" s="350" t="s">
        <v>13</v>
      </c>
      <c r="F583" s="350" t="s">
        <v>14</v>
      </c>
      <c r="G583" s="442"/>
    </row>
    <row r="584" spans="1:257">
      <c r="A584" s="351">
        <v>1</v>
      </c>
      <c r="B584" s="351">
        <v>2</v>
      </c>
      <c r="C584" s="351">
        <v>3</v>
      </c>
      <c r="D584" s="351">
        <v>4</v>
      </c>
      <c r="E584" s="351">
        <v>5</v>
      </c>
      <c r="F584" s="351">
        <v>6</v>
      </c>
      <c r="G584" s="351">
        <v>7</v>
      </c>
    </row>
    <row r="585" spans="1:257">
      <c r="A585" s="440" t="s">
        <v>212</v>
      </c>
      <c r="B585" s="440"/>
      <c r="C585" s="440"/>
      <c r="D585" s="440"/>
      <c r="E585" s="440"/>
      <c r="F585" s="440"/>
      <c r="G585" s="440"/>
    </row>
    <row r="586" spans="1:257">
      <c r="A586" s="248">
        <v>14</v>
      </c>
      <c r="B586" s="249" t="s">
        <v>28</v>
      </c>
      <c r="C586" s="248">
        <v>10</v>
      </c>
      <c r="D586" s="250">
        <v>0.08</v>
      </c>
      <c r="E586" s="250">
        <v>7.25</v>
      </c>
      <c r="F586" s="250">
        <v>0.13</v>
      </c>
      <c r="G586" s="250">
        <v>66.09</v>
      </c>
    </row>
    <row r="587" spans="1:257" s="355" customFormat="1" ht="31.65" customHeight="1">
      <c r="A587" s="253">
        <v>223</v>
      </c>
      <c r="B587" s="254" t="s">
        <v>283</v>
      </c>
      <c r="C587" s="253">
        <v>180</v>
      </c>
      <c r="D587" s="353">
        <v>23.48</v>
      </c>
      <c r="E587" s="353">
        <v>15.98</v>
      </c>
      <c r="F587" s="353">
        <v>32.79</v>
      </c>
      <c r="G587" s="353">
        <v>374.9</v>
      </c>
      <c r="H587" s="354"/>
      <c r="I587" s="354"/>
      <c r="J587" s="354"/>
      <c r="K587" s="354"/>
      <c r="L587" s="354"/>
      <c r="M587" s="354"/>
      <c r="N587" s="354"/>
      <c r="O587" s="354"/>
      <c r="P587" s="354"/>
      <c r="Q587" s="354"/>
      <c r="R587" s="354"/>
      <c r="S587" s="354"/>
      <c r="T587" s="354"/>
      <c r="U587" s="354"/>
      <c r="V587" s="354"/>
      <c r="W587" s="354"/>
      <c r="X587" s="354"/>
      <c r="Y587" s="354"/>
      <c r="Z587" s="354"/>
      <c r="AA587" s="354"/>
      <c r="AB587" s="354"/>
      <c r="AC587" s="354"/>
      <c r="AD587" s="354"/>
      <c r="AE587" s="354"/>
      <c r="AF587" s="354"/>
      <c r="AG587" s="354"/>
      <c r="AH587" s="354"/>
      <c r="AI587" s="354"/>
      <c r="AJ587" s="354"/>
      <c r="AK587" s="354"/>
      <c r="AL587" s="354"/>
      <c r="AM587" s="354"/>
      <c r="AN587" s="354"/>
      <c r="AO587" s="354"/>
      <c r="AP587" s="354"/>
      <c r="AQ587" s="354"/>
      <c r="AR587" s="354"/>
      <c r="AS587" s="354"/>
      <c r="AT587" s="354"/>
      <c r="AU587" s="354"/>
      <c r="AV587" s="354"/>
      <c r="AW587" s="354"/>
      <c r="AX587" s="354"/>
      <c r="AY587" s="354"/>
      <c r="AZ587" s="354"/>
      <c r="BA587" s="354"/>
      <c r="BB587" s="354"/>
      <c r="BC587" s="354"/>
      <c r="BD587" s="354"/>
      <c r="BE587" s="354"/>
      <c r="BF587" s="354"/>
      <c r="BG587" s="354"/>
      <c r="BH587" s="354"/>
      <c r="BI587" s="354"/>
      <c r="BJ587" s="354"/>
      <c r="BK587" s="354"/>
      <c r="BL587" s="354"/>
      <c r="BM587" s="354"/>
      <c r="BN587" s="354"/>
      <c r="BO587" s="354"/>
      <c r="BP587" s="354"/>
      <c r="BQ587" s="354"/>
      <c r="BR587" s="354"/>
      <c r="BS587" s="354"/>
      <c r="BT587" s="354"/>
      <c r="BU587" s="354"/>
      <c r="BV587" s="354"/>
      <c r="BW587" s="354"/>
      <c r="BX587" s="354"/>
      <c r="BY587" s="354"/>
      <c r="BZ587" s="354"/>
      <c r="CA587" s="354"/>
      <c r="CB587" s="354"/>
      <c r="CC587" s="354"/>
      <c r="CD587" s="354"/>
      <c r="CE587" s="354"/>
      <c r="CF587" s="354"/>
      <c r="CG587" s="354"/>
      <c r="CH587" s="354"/>
      <c r="CI587" s="354"/>
      <c r="CJ587" s="354"/>
      <c r="CK587" s="354"/>
      <c r="CL587" s="354"/>
      <c r="CM587" s="354"/>
      <c r="CN587" s="354"/>
      <c r="CO587" s="354"/>
      <c r="CP587" s="354"/>
      <c r="CQ587" s="354"/>
      <c r="CR587" s="354"/>
      <c r="CS587" s="354"/>
      <c r="CT587" s="354"/>
      <c r="CU587" s="354"/>
      <c r="CV587" s="354"/>
      <c r="CW587" s="354"/>
      <c r="CX587" s="354"/>
      <c r="CY587" s="354"/>
      <c r="CZ587" s="354"/>
      <c r="DA587" s="354"/>
      <c r="DB587" s="354"/>
      <c r="DC587" s="354"/>
      <c r="DD587" s="354"/>
      <c r="DE587" s="354"/>
      <c r="DF587" s="354"/>
      <c r="DG587" s="354"/>
      <c r="DH587" s="354"/>
      <c r="DI587" s="354"/>
      <c r="DJ587" s="354"/>
      <c r="DK587" s="354"/>
      <c r="DL587" s="354"/>
      <c r="DM587" s="354"/>
      <c r="DN587" s="354"/>
      <c r="DO587" s="354"/>
      <c r="DP587" s="354"/>
      <c r="DQ587" s="354"/>
      <c r="DR587" s="354"/>
      <c r="DS587" s="354"/>
      <c r="DT587" s="354"/>
      <c r="DU587" s="354"/>
      <c r="DV587" s="354"/>
      <c r="DW587" s="354"/>
      <c r="DX587" s="354"/>
      <c r="DY587" s="354"/>
      <c r="DZ587" s="354"/>
      <c r="EA587" s="354"/>
      <c r="EB587" s="354"/>
      <c r="EC587" s="354"/>
      <c r="ED587" s="354"/>
      <c r="EE587" s="354"/>
      <c r="EF587" s="354"/>
      <c r="EG587" s="354"/>
      <c r="EH587" s="354"/>
      <c r="EI587" s="354"/>
      <c r="EJ587" s="354"/>
      <c r="EK587" s="354"/>
      <c r="EL587" s="354"/>
      <c r="EM587" s="354"/>
      <c r="EN587" s="354"/>
      <c r="EO587" s="354"/>
      <c r="EP587" s="354"/>
      <c r="EQ587" s="354"/>
      <c r="ER587" s="354"/>
      <c r="ES587" s="354"/>
      <c r="ET587" s="354"/>
      <c r="EU587" s="354"/>
      <c r="EV587" s="354"/>
      <c r="EW587" s="354"/>
      <c r="EX587" s="354"/>
      <c r="EY587" s="354"/>
      <c r="EZ587" s="354"/>
      <c r="FA587" s="354"/>
      <c r="FB587" s="354"/>
      <c r="FC587" s="354"/>
      <c r="FD587" s="354"/>
      <c r="FE587" s="354"/>
      <c r="FF587" s="354"/>
      <c r="FG587" s="354"/>
      <c r="FH587" s="354"/>
      <c r="FI587" s="354"/>
      <c r="FJ587" s="354"/>
      <c r="FK587" s="354"/>
      <c r="FL587" s="354"/>
      <c r="FM587" s="354"/>
      <c r="FN587" s="354"/>
      <c r="FO587" s="354"/>
      <c r="FP587" s="354"/>
      <c r="FQ587" s="354"/>
      <c r="FR587" s="354"/>
      <c r="FS587" s="354"/>
      <c r="FT587" s="354"/>
      <c r="FU587" s="354"/>
      <c r="FV587" s="354"/>
      <c r="FW587" s="354"/>
      <c r="FX587" s="354"/>
      <c r="FY587" s="354"/>
      <c r="FZ587" s="354"/>
      <c r="GA587" s="354"/>
      <c r="GB587" s="354"/>
      <c r="GC587" s="354"/>
      <c r="GD587" s="354"/>
      <c r="GE587" s="354"/>
      <c r="GF587" s="354"/>
      <c r="GG587" s="354"/>
      <c r="GH587" s="354"/>
      <c r="GI587" s="354"/>
      <c r="GJ587" s="354"/>
      <c r="GK587" s="354"/>
      <c r="GL587" s="354"/>
      <c r="GM587" s="354"/>
      <c r="GN587" s="354"/>
      <c r="GO587" s="354"/>
      <c r="GP587" s="354"/>
      <c r="GQ587" s="354"/>
      <c r="GR587" s="354"/>
      <c r="GS587" s="354"/>
      <c r="GT587" s="354"/>
      <c r="GU587" s="354"/>
      <c r="GV587" s="354"/>
      <c r="GW587" s="354"/>
      <c r="GX587" s="354"/>
      <c r="GY587" s="354"/>
      <c r="GZ587" s="354"/>
      <c r="HA587" s="354"/>
      <c r="HB587" s="354"/>
      <c r="HC587" s="354"/>
      <c r="HD587" s="354"/>
      <c r="HE587" s="354"/>
      <c r="HF587" s="354"/>
      <c r="HG587" s="354"/>
      <c r="HH587" s="354"/>
      <c r="HI587" s="354"/>
      <c r="HJ587" s="354"/>
      <c r="HK587" s="354"/>
      <c r="HL587" s="354"/>
      <c r="HM587" s="354"/>
      <c r="HN587" s="354"/>
      <c r="HO587" s="354"/>
      <c r="HP587" s="354"/>
      <c r="HQ587" s="354"/>
      <c r="HR587" s="354"/>
      <c r="HS587" s="354"/>
      <c r="HT587" s="354"/>
      <c r="HU587" s="354"/>
      <c r="HV587" s="354"/>
      <c r="HW587" s="354"/>
      <c r="HX587" s="354"/>
      <c r="HY587" s="354"/>
      <c r="HZ587" s="354"/>
      <c r="IA587" s="354"/>
      <c r="IB587" s="354"/>
      <c r="IC587" s="354"/>
      <c r="ID587" s="354"/>
      <c r="IE587" s="354"/>
      <c r="IF587" s="354"/>
      <c r="IG587" s="354"/>
      <c r="IH587" s="354"/>
      <c r="II587" s="354"/>
      <c r="IJ587" s="354"/>
      <c r="IK587" s="354"/>
      <c r="IL587" s="354"/>
      <c r="IM587" s="354"/>
      <c r="IN587" s="354"/>
      <c r="IO587" s="354"/>
      <c r="IP587" s="354"/>
      <c r="IQ587" s="354"/>
      <c r="IR587" s="354"/>
      <c r="IS587" s="354"/>
      <c r="IT587" s="354"/>
      <c r="IU587" s="354"/>
      <c r="IV587" s="354"/>
      <c r="IW587" s="354"/>
    </row>
    <row r="588" spans="1:257">
      <c r="A588" s="248">
        <v>376</v>
      </c>
      <c r="B588" s="249" t="s">
        <v>32</v>
      </c>
      <c r="C588" s="248">
        <v>200</v>
      </c>
      <c r="D588" s="251"/>
      <c r="E588" s="251"/>
      <c r="F588" s="250">
        <v>11.09</v>
      </c>
      <c r="G588" s="250">
        <v>44.34</v>
      </c>
    </row>
    <row r="589" spans="1:257">
      <c r="A589" s="248"/>
      <c r="B589" s="249" t="s">
        <v>22</v>
      </c>
      <c r="C589" s="248">
        <v>60</v>
      </c>
      <c r="D589" s="250">
        <v>4.74</v>
      </c>
      <c r="E589" s="252">
        <v>0.6</v>
      </c>
      <c r="F589" s="250">
        <v>28.98</v>
      </c>
      <c r="G589" s="248">
        <v>141</v>
      </c>
    </row>
    <row r="590" spans="1:257">
      <c r="A590" s="248">
        <v>338</v>
      </c>
      <c r="B590" s="249" t="s">
        <v>230</v>
      </c>
      <c r="C590" s="248">
        <v>100</v>
      </c>
      <c r="D590" s="252">
        <v>0.4</v>
      </c>
      <c r="E590" s="252">
        <v>0.4</v>
      </c>
      <c r="F590" s="252">
        <v>9.8000000000000007</v>
      </c>
      <c r="G590" s="248">
        <v>47</v>
      </c>
    </row>
    <row r="591" spans="1:257">
      <c r="A591" s="440" t="s">
        <v>25</v>
      </c>
      <c r="B591" s="440"/>
      <c r="C591" s="351">
        <v>560</v>
      </c>
      <c r="D591" s="250">
        <v>29.49</v>
      </c>
      <c r="E591" s="250">
        <v>24.33</v>
      </c>
      <c r="F591" s="250">
        <v>87.62</v>
      </c>
      <c r="G591" s="250">
        <v>696.83</v>
      </c>
    </row>
    <row r="592" spans="1:257">
      <c r="A592" s="440" t="s">
        <v>214</v>
      </c>
      <c r="B592" s="440"/>
      <c r="C592" s="440"/>
      <c r="D592" s="440"/>
      <c r="E592" s="440"/>
      <c r="F592" s="440"/>
      <c r="G592" s="440"/>
    </row>
    <row r="593" spans="1:7" ht="31.2">
      <c r="A593" s="248">
        <v>40.01</v>
      </c>
      <c r="B593" s="249" t="s">
        <v>159</v>
      </c>
      <c r="C593" s="248">
        <v>100</v>
      </c>
      <c r="D593" s="250">
        <v>3.09</v>
      </c>
      <c r="E593" s="250">
        <v>7.19</v>
      </c>
      <c r="F593" s="250">
        <v>11.84</v>
      </c>
      <c r="G593" s="250">
        <v>124.94</v>
      </c>
    </row>
    <row r="594" spans="1:7" ht="31.2">
      <c r="A594" s="248">
        <v>82</v>
      </c>
      <c r="B594" s="249" t="s">
        <v>194</v>
      </c>
      <c r="C594" s="248">
        <v>255</v>
      </c>
      <c r="D594" s="250">
        <v>1.92</v>
      </c>
      <c r="E594" s="250">
        <v>3.94</v>
      </c>
      <c r="F594" s="250">
        <v>13.06</v>
      </c>
      <c r="G594" s="250">
        <v>95.92</v>
      </c>
    </row>
    <row r="595" spans="1:7" ht="31.2">
      <c r="A595" s="253" t="s">
        <v>185</v>
      </c>
      <c r="B595" s="249" t="s">
        <v>207</v>
      </c>
      <c r="C595" s="253">
        <v>255</v>
      </c>
      <c r="D595" s="255">
        <v>29.44</v>
      </c>
      <c r="E595" s="353">
        <v>15.56</v>
      </c>
      <c r="F595" s="353">
        <v>52.69</v>
      </c>
      <c r="G595" s="255">
        <v>468.01</v>
      </c>
    </row>
    <row r="596" spans="1:7">
      <c r="A596" s="248">
        <v>349</v>
      </c>
      <c r="B596" s="249" t="s">
        <v>136</v>
      </c>
      <c r="C596" s="248">
        <v>200</v>
      </c>
      <c r="D596" s="250">
        <v>0.59</v>
      </c>
      <c r="E596" s="250">
        <v>0.05</v>
      </c>
      <c r="F596" s="250">
        <v>18.579999999999998</v>
      </c>
      <c r="G596" s="250">
        <v>77.94</v>
      </c>
    </row>
    <row r="597" spans="1:7">
      <c r="A597" s="248"/>
      <c r="B597" s="249" t="s">
        <v>22</v>
      </c>
      <c r="C597" s="248">
        <v>80</v>
      </c>
      <c r="D597" s="250">
        <v>6.32</v>
      </c>
      <c r="E597" s="252">
        <v>0.8</v>
      </c>
      <c r="F597" s="250">
        <v>38.64</v>
      </c>
      <c r="G597" s="248">
        <v>188</v>
      </c>
    </row>
    <row r="598" spans="1:7">
      <c r="A598" s="248"/>
      <c r="B598" s="249" t="s">
        <v>127</v>
      </c>
      <c r="C598" s="248">
        <v>80</v>
      </c>
      <c r="D598" s="250">
        <v>5.28</v>
      </c>
      <c r="E598" s="250">
        <v>0.96</v>
      </c>
      <c r="F598" s="250">
        <v>31.72</v>
      </c>
      <c r="G598" s="252">
        <v>158.4</v>
      </c>
    </row>
    <row r="599" spans="1:7">
      <c r="A599" s="440" t="s">
        <v>128</v>
      </c>
      <c r="B599" s="440"/>
      <c r="C599" s="351">
        <v>965</v>
      </c>
      <c r="D599" s="250">
        <v>35.200000000000003</v>
      </c>
      <c r="E599" s="250">
        <v>34.96</v>
      </c>
      <c r="F599" s="250">
        <v>149.19</v>
      </c>
      <c r="G599" s="250">
        <v>1054.42</v>
      </c>
    </row>
    <row r="600" spans="1:7">
      <c r="A600" s="440" t="s">
        <v>215</v>
      </c>
      <c r="B600" s="440"/>
      <c r="C600" s="440"/>
      <c r="D600" s="440"/>
      <c r="E600" s="440"/>
      <c r="F600" s="440"/>
      <c r="G600" s="440"/>
    </row>
    <row r="601" spans="1:7">
      <c r="A601" s="248">
        <v>410</v>
      </c>
      <c r="B601" s="249" t="s">
        <v>79</v>
      </c>
      <c r="C601" s="248">
        <v>75</v>
      </c>
      <c r="D601" s="250">
        <v>9.2200000000000006</v>
      </c>
      <c r="E601" s="250">
        <v>7.29</v>
      </c>
      <c r="F601" s="250">
        <v>27.72</v>
      </c>
      <c r="G601" s="250">
        <v>214.29</v>
      </c>
    </row>
    <row r="602" spans="1:7">
      <c r="A602" s="248">
        <v>378</v>
      </c>
      <c r="B602" s="249" t="s">
        <v>222</v>
      </c>
      <c r="C602" s="248">
        <v>200</v>
      </c>
      <c r="D602" s="250">
        <v>1.61</v>
      </c>
      <c r="E602" s="250">
        <v>1.39</v>
      </c>
      <c r="F602" s="250">
        <v>13.76</v>
      </c>
      <c r="G602" s="250">
        <v>74.34</v>
      </c>
    </row>
    <row r="603" spans="1:7">
      <c r="A603" s="248">
        <v>338.01</v>
      </c>
      <c r="B603" s="249" t="s">
        <v>217</v>
      </c>
      <c r="C603" s="248">
        <v>150</v>
      </c>
      <c r="D603" s="252">
        <v>0.6</v>
      </c>
      <c r="E603" s="250">
        <v>0.45</v>
      </c>
      <c r="F603" s="250">
        <v>15.45</v>
      </c>
      <c r="G603" s="252">
        <v>70.5</v>
      </c>
    </row>
    <row r="604" spans="1:7">
      <c r="A604" s="440" t="s">
        <v>218</v>
      </c>
      <c r="B604" s="440"/>
      <c r="C604" s="351">
        <v>425</v>
      </c>
      <c r="D604" s="250">
        <v>11.43</v>
      </c>
      <c r="E604" s="250">
        <v>9.1300000000000008</v>
      </c>
      <c r="F604" s="250">
        <v>56.93</v>
      </c>
      <c r="G604" s="250">
        <v>359.13</v>
      </c>
    </row>
    <row r="605" spans="1:7">
      <c r="A605" s="440" t="s">
        <v>219</v>
      </c>
      <c r="B605" s="440"/>
      <c r="C605" s="440"/>
      <c r="D605" s="440"/>
      <c r="E605" s="440"/>
      <c r="F605" s="440"/>
      <c r="G605" s="440"/>
    </row>
    <row r="606" spans="1:7" ht="15" customHeight="1">
      <c r="A606" s="248">
        <v>67.010000000000005</v>
      </c>
      <c r="B606" s="249" t="s">
        <v>170</v>
      </c>
      <c r="C606" s="248">
        <v>100</v>
      </c>
      <c r="D606" s="250">
        <v>1.75</v>
      </c>
      <c r="E606" s="250">
        <v>7.21</v>
      </c>
      <c r="F606" s="250">
        <v>9.36</v>
      </c>
      <c r="G606" s="250">
        <v>110.05</v>
      </c>
    </row>
    <row r="607" spans="1:7" ht="15" customHeight="1">
      <c r="A607" s="248">
        <v>245.01</v>
      </c>
      <c r="B607" s="249" t="s">
        <v>271</v>
      </c>
      <c r="C607" s="248">
        <v>100</v>
      </c>
      <c r="D607" s="250">
        <v>15.69</v>
      </c>
      <c r="E607" s="250">
        <v>13.58</v>
      </c>
      <c r="F607" s="250">
        <v>6.03</v>
      </c>
      <c r="G607" s="250">
        <v>206.68</v>
      </c>
    </row>
    <row r="608" spans="1:7" ht="15" customHeight="1">
      <c r="A608" s="248">
        <v>171</v>
      </c>
      <c r="B608" s="249" t="s">
        <v>262</v>
      </c>
      <c r="C608" s="248">
        <v>180</v>
      </c>
      <c r="D608" s="250">
        <v>4.3600000000000003</v>
      </c>
      <c r="E608" s="250">
        <v>0.48</v>
      </c>
      <c r="F608" s="250">
        <v>27.13</v>
      </c>
      <c r="G608" s="250">
        <v>91.08</v>
      </c>
    </row>
    <row r="609" spans="1:257" ht="15" customHeight="1">
      <c r="A609" s="248">
        <v>377</v>
      </c>
      <c r="B609" s="249" t="s">
        <v>21</v>
      </c>
      <c r="C609" s="248">
        <v>200</v>
      </c>
      <c r="D609" s="250">
        <v>0.06</v>
      </c>
      <c r="E609" s="250">
        <v>0.01</v>
      </c>
      <c r="F609" s="250">
        <v>11.19</v>
      </c>
      <c r="G609" s="250">
        <v>46.28</v>
      </c>
    </row>
    <row r="610" spans="1:257" ht="15" customHeight="1">
      <c r="A610" s="248"/>
      <c r="B610" s="249" t="s">
        <v>22</v>
      </c>
      <c r="C610" s="248">
        <v>100</v>
      </c>
      <c r="D610" s="250">
        <v>7.9</v>
      </c>
      <c r="E610" s="252">
        <v>1</v>
      </c>
      <c r="F610" s="250">
        <v>48.3</v>
      </c>
      <c r="G610" s="248">
        <v>235</v>
      </c>
    </row>
    <row r="611" spans="1:257">
      <c r="A611" s="440" t="s">
        <v>223</v>
      </c>
      <c r="B611" s="440"/>
      <c r="C611" s="351">
        <v>620</v>
      </c>
      <c r="D611" s="250">
        <v>25.02</v>
      </c>
      <c r="E611" s="250">
        <v>21.68</v>
      </c>
      <c r="F611" s="250">
        <v>73.03</v>
      </c>
      <c r="G611" s="250">
        <v>548.09</v>
      </c>
    </row>
    <row r="612" spans="1:257">
      <c r="A612" s="440" t="s">
        <v>224</v>
      </c>
      <c r="B612" s="440"/>
      <c r="C612" s="440"/>
      <c r="D612" s="440"/>
      <c r="E612" s="440"/>
      <c r="F612" s="440"/>
      <c r="G612" s="440"/>
    </row>
    <row r="613" spans="1:257">
      <c r="A613" s="248">
        <v>376.03</v>
      </c>
      <c r="B613" s="249" t="s">
        <v>233</v>
      </c>
      <c r="C613" s="248">
        <v>200</v>
      </c>
      <c r="D613" s="252">
        <v>5.8</v>
      </c>
      <c r="E613" s="248">
        <v>5</v>
      </c>
      <c r="F613" s="248">
        <v>8</v>
      </c>
      <c r="G613" s="248">
        <v>106</v>
      </c>
    </row>
    <row r="614" spans="1:257">
      <c r="A614" s="440" t="s">
        <v>226</v>
      </c>
      <c r="B614" s="440"/>
      <c r="C614" s="351">
        <v>200</v>
      </c>
      <c r="D614" s="250">
        <v>5.8</v>
      </c>
      <c r="E614" s="250">
        <v>5</v>
      </c>
      <c r="F614" s="250">
        <v>8</v>
      </c>
      <c r="G614" s="248">
        <v>106</v>
      </c>
    </row>
    <row r="615" spans="1:257">
      <c r="A615" s="440" t="s">
        <v>227</v>
      </c>
      <c r="B615" s="440"/>
      <c r="C615" s="357">
        <f>C614+C611+C604+C599+C591</f>
        <v>2770</v>
      </c>
      <c r="D615" s="358">
        <f>D614+D611+D604+D599+D591</f>
        <v>106.94</v>
      </c>
      <c r="E615" s="358">
        <f>E614+E611+E604+E599+E591</f>
        <v>95.100000000000009</v>
      </c>
      <c r="F615" s="358">
        <f>F614+F611+F604+F599+F591</f>
        <v>374.77</v>
      </c>
      <c r="G615" s="358">
        <f>G614+G611+G604+G599+G591</f>
        <v>2764.4700000000003</v>
      </c>
    </row>
    <row r="616" spans="1:257">
      <c r="A616" s="345"/>
      <c r="B616" s="346"/>
      <c r="C616" s="346"/>
      <c r="D616" s="346"/>
      <c r="E616" s="346"/>
      <c r="F616" s="346"/>
      <c r="G616" s="346"/>
    </row>
    <row r="617" spans="1:257">
      <c r="A617" s="406"/>
      <c r="B617" s="406"/>
      <c r="C617" s="406"/>
      <c r="D617" s="406"/>
      <c r="E617" s="406"/>
      <c r="F617" s="406"/>
      <c r="G617" s="406"/>
    </row>
    <row r="618" spans="1:257">
      <c r="A618" s="347" t="s">
        <v>209</v>
      </c>
      <c r="B618" s="443" t="s">
        <v>234</v>
      </c>
      <c r="C618" s="443"/>
      <c r="D618" s="443"/>
      <c r="E618" s="406"/>
      <c r="F618" s="406"/>
      <c r="G618" s="406"/>
    </row>
    <row r="619" spans="1:257">
      <c r="A619" s="347" t="s">
        <v>211</v>
      </c>
      <c r="B619" s="443">
        <v>3</v>
      </c>
      <c r="C619" s="443"/>
      <c r="D619" s="443"/>
      <c r="E619" s="348"/>
      <c r="F619" s="346"/>
      <c r="G619" s="346"/>
    </row>
    <row r="620" spans="1:257" ht="15.6" customHeight="1">
      <c r="A620" s="444" t="s">
        <v>6</v>
      </c>
      <c r="B620" s="442" t="s">
        <v>7</v>
      </c>
      <c r="C620" s="442" t="s">
        <v>8</v>
      </c>
      <c r="D620" s="442" t="s">
        <v>10</v>
      </c>
      <c r="E620" s="442"/>
      <c r="F620" s="442"/>
      <c r="G620" s="442" t="s">
        <v>11</v>
      </c>
    </row>
    <row r="621" spans="1:257">
      <c r="A621" s="444"/>
      <c r="B621" s="442"/>
      <c r="C621" s="442"/>
      <c r="D621" s="350" t="s">
        <v>12</v>
      </c>
      <c r="E621" s="350" t="s">
        <v>13</v>
      </c>
      <c r="F621" s="350" t="s">
        <v>14</v>
      </c>
      <c r="G621" s="442"/>
    </row>
    <row r="622" spans="1:257">
      <c r="A622" s="351">
        <v>1</v>
      </c>
      <c r="B622" s="351">
        <v>2</v>
      </c>
      <c r="C622" s="351">
        <v>3</v>
      </c>
      <c r="D622" s="351">
        <v>4</v>
      </c>
      <c r="E622" s="351">
        <v>5</v>
      </c>
      <c r="F622" s="351">
        <v>6</v>
      </c>
      <c r="G622" s="351">
        <v>7</v>
      </c>
    </row>
    <row r="623" spans="1:257">
      <c r="A623" s="440" t="s">
        <v>212</v>
      </c>
      <c r="B623" s="440"/>
      <c r="C623" s="440"/>
      <c r="D623" s="440"/>
      <c r="E623" s="440"/>
      <c r="F623" s="440"/>
      <c r="G623" s="440"/>
    </row>
    <row r="624" spans="1:257" s="352" customFormat="1">
      <c r="A624" s="248">
        <v>15</v>
      </c>
      <c r="B624" s="249" t="s">
        <v>36</v>
      </c>
      <c r="C624" s="248">
        <v>20</v>
      </c>
      <c r="D624" s="252">
        <v>5.2</v>
      </c>
      <c r="E624" s="250">
        <v>5.23</v>
      </c>
      <c r="F624" s="251"/>
      <c r="G624" s="252">
        <v>68.8</v>
      </c>
      <c r="H624" s="344"/>
      <c r="I624" s="344"/>
      <c r="J624" s="344"/>
      <c r="K624" s="344"/>
      <c r="L624" s="344"/>
      <c r="M624" s="344"/>
      <c r="N624" s="344"/>
      <c r="O624" s="344"/>
      <c r="P624" s="344"/>
      <c r="Q624" s="344"/>
      <c r="R624" s="344"/>
      <c r="S624" s="344"/>
      <c r="T624" s="344"/>
      <c r="U624" s="344"/>
      <c r="V624" s="344"/>
      <c r="W624" s="344"/>
      <c r="X624" s="344"/>
      <c r="Y624" s="344"/>
      <c r="Z624" s="344"/>
      <c r="AA624" s="344"/>
      <c r="AB624" s="344"/>
      <c r="AC624" s="344"/>
      <c r="AD624" s="344"/>
      <c r="AE624" s="344"/>
      <c r="AF624" s="344"/>
      <c r="AG624" s="344"/>
      <c r="AH624" s="344"/>
      <c r="AI624" s="344"/>
      <c r="AJ624" s="344"/>
      <c r="AK624" s="344"/>
      <c r="AL624" s="344"/>
      <c r="AM624" s="344"/>
      <c r="AN624" s="344"/>
      <c r="AO624" s="344"/>
      <c r="AP624" s="344"/>
      <c r="AQ624" s="344"/>
      <c r="AR624" s="344"/>
      <c r="AS624" s="344"/>
      <c r="AT624" s="344"/>
      <c r="AU624" s="344"/>
      <c r="AV624" s="344"/>
      <c r="AW624" s="344"/>
      <c r="AX624" s="344"/>
      <c r="AY624" s="344"/>
      <c r="AZ624" s="344"/>
      <c r="BA624" s="344"/>
      <c r="BB624" s="344"/>
      <c r="BC624" s="344"/>
      <c r="BD624" s="344"/>
      <c r="BE624" s="344"/>
      <c r="BF624" s="344"/>
      <c r="BG624" s="344"/>
      <c r="BH624" s="344"/>
      <c r="BI624" s="344"/>
      <c r="BJ624" s="344"/>
      <c r="BK624" s="344"/>
      <c r="BL624" s="344"/>
      <c r="BM624" s="344"/>
      <c r="BN624" s="344"/>
      <c r="BO624" s="344"/>
      <c r="BP624" s="344"/>
      <c r="BQ624" s="344"/>
      <c r="BR624" s="344"/>
      <c r="BS624" s="344"/>
      <c r="BT624" s="344"/>
      <c r="BU624" s="344"/>
      <c r="BV624" s="344"/>
      <c r="BW624" s="344"/>
      <c r="BX624" s="344"/>
      <c r="BY624" s="344"/>
      <c r="BZ624" s="344"/>
      <c r="CA624" s="344"/>
      <c r="CB624" s="344"/>
      <c r="CC624" s="344"/>
      <c r="CD624" s="344"/>
      <c r="CE624" s="344"/>
      <c r="CF624" s="344"/>
      <c r="CG624" s="344"/>
      <c r="CH624" s="344"/>
      <c r="CI624" s="344"/>
      <c r="CJ624" s="344"/>
      <c r="CK624" s="344"/>
      <c r="CL624" s="344"/>
      <c r="CM624" s="344"/>
      <c r="CN624" s="344"/>
      <c r="CO624" s="344"/>
      <c r="CP624" s="344"/>
      <c r="CQ624" s="344"/>
      <c r="CR624" s="344"/>
      <c r="CS624" s="344"/>
      <c r="CT624" s="344"/>
      <c r="CU624" s="344"/>
      <c r="CV624" s="344"/>
      <c r="CW624" s="344"/>
      <c r="CX624" s="344"/>
      <c r="CY624" s="344"/>
      <c r="CZ624" s="344"/>
      <c r="DA624" s="344"/>
      <c r="DB624" s="344"/>
      <c r="DC624" s="344"/>
      <c r="DD624" s="344"/>
      <c r="DE624" s="344"/>
      <c r="DF624" s="344"/>
      <c r="DG624" s="344"/>
      <c r="DH624" s="344"/>
      <c r="DI624" s="344"/>
      <c r="DJ624" s="344"/>
      <c r="DK624" s="344"/>
      <c r="DL624" s="344"/>
      <c r="DM624" s="344"/>
      <c r="DN624" s="344"/>
      <c r="DO624" s="344"/>
      <c r="DP624" s="344"/>
      <c r="DQ624" s="344"/>
      <c r="DR624" s="344"/>
      <c r="DS624" s="344"/>
      <c r="DT624" s="344"/>
      <c r="DU624" s="344"/>
      <c r="DV624" s="344"/>
      <c r="DW624" s="344"/>
      <c r="DX624" s="344"/>
      <c r="DY624" s="344"/>
      <c r="DZ624" s="344"/>
      <c r="EA624" s="344"/>
      <c r="EB624" s="344"/>
      <c r="EC624" s="344"/>
      <c r="ED624" s="344"/>
      <c r="EE624" s="344"/>
      <c r="EF624" s="344"/>
      <c r="EG624" s="344"/>
      <c r="EH624" s="344"/>
      <c r="EI624" s="344"/>
      <c r="EJ624" s="344"/>
      <c r="EK624" s="344"/>
      <c r="EL624" s="344"/>
      <c r="EM624" s="344"/>
      <c r="EN624" s="344"/>
      <c r="EO624" s="344"/>
      <c r="EP624" s="344"/>
      <c r="EQ624" s="344"/>
      <c r="ER624" s="344"/>
      <c r="ES624" s="344"/>
      <c r="ET624" s="344"/>
      <c r="EU624" s="344"/>
      <c r="EV624" s="344"/>
      <c r="EW624" s="344"/>
      <c r="EX624" s="344"/>
      <c r="EY624" s="344"/>
      <c r="EZ624" s="344"/>
      <c r="FA624" s="344"/>
      <c r="FB624" s="344"/>
      <c r="FC624" s="344"/>
      <c r="FD624" s="344"/>
      <c r="FE624" s="344"/>
      <c r="FF624" s="344"/>
      <c r="FG624" s="344"/>
      <c r="FH624" s="344"/>
      <c r="FI624" s="344"/>
      <c r="FJ624" s="344"/>
      <c r="FK624" s="344"/>
      <c r="FL624" s="344"/>
      <c r="FM624" s="344"/>
      <c r="FN624" s="344"/>
      <c r="FO624" s="344"/>
      <c r="FP624" s="344"/>
      <c r="FQ624" s="344"/>
      <c r="FR624" s="344"/>
      <c r="FS624" s="344"/>
      <c r="FT624" s="344"/>
      <c r="FU624" s="344"/>
      <c r="FV624" s="344"/>
      <c r="FW624" s="344"/>
      <c r="FX624" s="344"/>
      <c r="FY624" s="344"/>
      <c r="FZ624" s="344"/>
      <c r="GA624" s="344"/>
      <c r="GB624" s="344"/>
      <c r="GC624" s="344"/>
      <c r="GD624" s="344"/>
      <c r="GE624" s="344"/>
      <c r="GF624" s="344"/>
      <c r="GG624" s="344"/>
      <c r="GH624" s="344"/>
      <c r="GI624" s="344"/>
      <c r="GJ624" s="344"/>
      <c r="GK624" s="344"/>
      <c r="GL624" s="344"/>
      <c r="GM624" s="344"/>
      <c r="GN624" s="344"/>
      <c r="GO624" s="344"/>
      <c r="GP624" s="344"/>
      <c r="GQ624" s="344"/>
      <c r="GR624" s="344"/>
      <c r="GS624" s="344"/>
      <c r="GT624" s="344"/>
      <c r="GU624" s="344"/>
      <c r="GV624" s="344"/>
      <c r="GW624" s="344"/>
      <c r="GX624" s="344"/>
      <c r="GY624" s="344"/>
      <c r="GZ624" s="344"/>
      <c r="HA624" s="344"/>
      <c r="HB624" s="344"/>
      <c r="HC624" s="344"/>
      <c r="HD624" s="344"/>
      <c r="HE624" s="344"/>
      <c r="HF624" s="344"/>
      <c r="HG624" s="344"/>
      <c r="HH624" s="344"/>
      <c r="HI624" s="344"/>
      <c r="HJ624" s="344"/>
      <c r="HK624" s="344"/>
      <c r="HL624" s="344"/>
      <c r="HM624" s="344"/>
      <c r="HN624" s="344"/>
      <c r="HO624" s="344"/>
      <c r="HP624" s="344"/>
      <c r="HQ624" s="344"/>
      <c r="HR624" s="344"/>
      <c r="HS624" s="344"/>
      <c r="HT624" s="344"/>
      <c r="HU624" s="344"/>
      <c r="HV624" s="344"/>
      <c r="HW624" s="344"/>
      <c r="HX624" s="344"/>
      <c r="HY624" s="344"/>
      <c r="HZ624" s="344"/>
      <c r="IA624" s="344"/>
      <c r="IB624" s="344"/>
      <c r="IC624" s="344"/>
      <c r="ID624" s="344"/>
      <c r="IE624" s="344"/>
      <c r="IF624" s="344"/>
      <c r="IG624" s="344"/>
      <c r="IH624" s="344"/>
      <c r="II624" s="344"/>
      <c r="IJ624" s="344"/>
      <c r="IK624" s="344"/>
      <c r="IL624" s="344"/>
      <c r="IM624" s="344"/>
      <c r="IN624" s="344"/>
      <c r="IO624" s="344"/>
      <c r="IP624" s="344"/>
      <c r="IQ624" s="344"/>
      <c r="IR624" s="344"/>
      <c r="IS624" s="344"/>
      <c r="IT624" s="344"/>
      <c r="IU624" s="344"/>
      <c r="IV624" s="344"/>
      <c r="IW624" s="344"/>
    </row>
    <row r="625" spans="1:257">
      <c r="A625" s="248">
        <v>173.05</v>
      </c>
      <c r="B625" s="249" t="s">
        <v>82</v>
      </c>
      <c r="C625" s="248">
        <v>250</v>
      </c>
      <c r="D625" s="250">
        <v>6.08</v>
      </c>
      <c r="E625" s="250">
        <v>7.79</v>
      </c>
      <c r="F625" s="250">
        <v>44.82</v>
      </c>
      <c r="G625" s="250">
        <v>274.38</v>
      </c>
    </row>
    <row r="626" spans="1:257">
      <c r="A626" s="248">
        <v>382</v>
      </c>
      <c r="B626" s="249" t="s">
        <v>40</v>
      </c>
      <c r="C626" s="248">
        <v>200</v>
      </c>
      <c r="D626" s="250">
        <v>3.99</v>
      </c>
      <c r="E626" s="250">
        <v>3.17</v>
      </c>
      <c r="F626" s="250">
        <v>16.34</v>
      </c>
      <c r="G626" s="250">
        <v>111.18</v>
      </c>
    </row>
    <row r="627" spans="1:257">
      <c r="A627" s="248"/>
      <c r="B627" s="249" t="s">
        <v>22</v>
      </c>
      <c r="C627" s="248">
        <v>60</v>
      </c>
      <c r="D627" s="250">
        <v>4.74</v>
      </c>
      <c r="E627" s="252">
        <v>0.6</v>
      </c>
      <c r="F627" s="250">
        <v>28.98</v>
      </c>
      <c r="G627" s="248">
        <v>141</v>
      </c>
    </row>
    <row r="628" spans="1:257">
      <c r="A628" s="440" t="s">
        <v>25</v>
      </c>
      <c r="B628" s="440"/>
      <c r="C628" s="351">
        <v>550</v>
      </c>
      <c r="D628" s="250">
        <f>SUM(D624:D627)</f>
        <v>20.010000000000002</v>
      </c>
      <c r="E628" s="250">
        <v>19.79</v>
      </c>
      <c r="F628" s="250">
        <f>SUM(F624:F627)</f>
        <v>90.14</v>
      </c>
      <c r="G628" s="250">
        <f>SUM(G624:G627)</f>
        <v>595.36</v>
      </c>
    </row>
    <row r="629" spans="1:257">
      <c r="A629" s="440" t="s">
        <v>214</v>
      </c>
      <c r="B629" s="440"/>
      <c r="C629" s="440"/>
      <c r="D629" s="440"/>
      <c r="E629" s="440"/>
      <c r="F629" s="440"/>
      <c r="G629" s="440"/>
    </row>
    <row r="630" spans="1:257">
      <c r="A630" s="248">
        <v>20</v>
      </c>
      <c r="B630" s="249" t="s">
        <v>303</v>
      </c>
      <c r="C630" s="248">
        <v>100</v>
      </c>
      <c r="D630" s="250">
        <v>0.77</v>
      </c>
      <c r="E630" s="252">
        <v>5.0999999999999996</v>
      </c>
      <c r="F630" s="250">
        <v>2.75</v>
      </c>
      <c r="G630" s="252">
        <v>59.9</v>
      </c>
    </row>
    <row r="631" spans="1:257">
      <c r="A631" s="248">
        <v>103.01</v>
      </c>
      <c r="B631" s="249" t="s">
        <v>132</v>
      </c>
      <c r="C631" s="248">
        <v>250</v>
      </c>
      <c r="D631" s="250">
        <v>2.71</v>
      </c>
      <c r="E631" s="250">
        <v>6.39</v>
      </c>
      <c r="F631" s="250">
        <v>18.690000000000001</v>
      </c>
      <c r="G631" s="250">
        <v>143.46</v>
      </c>
    </row>
    <row r="632" spans="1:257">
      <c r="A632" s="248">
        <v>280.01</v>
      </c>
      <c r="B632" s="249" t="s">
        <v>188</v>
      </c>
      <c r="C632" s="248">
        <v>100</v>
      </c>
      <c r="D632" s="252">
        <v>16.600000000000001</v>
      </c>
      <c r="E632" s="250">
        <v>10.17</v>
      </c>
      <c r="F632" s="250">
        <v>7.01</v>
      </c>
      <c r="G632" s="250">
        <v>185.97</v>
      </c>
    </row>
    <row r="633" spans="1:257" s="355" customFormat="1" ht="39.9" customHeight="1">
      <c r="A633" s="253">
        <v>171</v>
      </c>
      <c r="B633" s="254" t="s">
        <v>335</v>
      </c>
      <c r="C633" s="253" t="s">
        <v>336</v>
      </c>
      <c r="D633" s="353">
        <v>8.73</v>
      </c>
      <c r="E633" s="353">
        <v>2.29</v>
      </c>
      <c r="F633" s="353">
        <v>39.590000000000003</v>
      </c>
      <c r="G633" s="353">
        <v>213.55</v>
      </c>
      <c r="H633" s="354"/>
      <c r="I633" s="354"/>
      <c r="J633" s="354"/>
      <c r="K633" s="354"/>
      <c r="L633" s="354"/>
      <c r="M633" s="354"/>
      <c r="N633" s="354"/>
      <c r="O633" s="354"/>
      <c r="P633" s="354"/>
      <c r="Q633" s="354"/>
      <c r="R633" s="354"/>
      <c r="S633" s="354"/>
      <c r="T633" s="354"/>
      <c r="U633" s="354"/>
      <c r="V633" s="354"/>
      <c r="W633" s="354"/>
      <c r="X633" s="354"/>
      <c r="Y633" s="354"/>
      <c r="Z633" s="354"/>
      <c r="AA633" s="354"/>
      <c r="AB633" s="354"/>
      <c r="AC633" s="354"/>
      <c r="AD633" s="354"/>
      <c r="AE633" s="354"/>
      <c r="AF633" s="354"/>
      <c r="AG633" s="354"/>
      <c r="AH633" s="354"/>
      <c r="AI633" s="354"/>
      <c r="AJ633" s="354"/>
      <c r="AK633" s="354"/>
      <c r="AL633" s="354"/>
      <c r="AM633" s="354"/>
      <c r="AN633" s="354"/>
      <c r="AO633" s="354"/>
      <c r="AP633" s="354"/>
      <c r="AQ633" s="354"/>
      <c r="AR633" s="354"/>
      <c r="AS633" s="354"/>
      <c r="AT633" s="354"/>
      <c r="AU633" s="354"/>
      <c r="AV633" s="354"/>
      <c r="AW633" s="354"/>
      <c r="AX633" s="354"/>
      <c r="AY633" s="354"/>
      <c r="AZ633" s="354"/>
      <c r="BA633" s="354"/>
      <c r="BB633" s="354"/>
      <c r="BC633" s="354"/>
      <c r="BD633" s="354"/>
      <c r="BE633" s="354"/>
      <c r="BF633" s="354"/>
      <c r="BG633" s="354"/>
      <c r="BH633" s="354"/>
      <c r="BI633" s="354"/>
      <c r="BJ633" s="354"/>
      <c r="BK633" s="354"/>
      <c r="BL633" s="354"/>
      <c r="BM633" s="354"/>
      <c r="BN633" s="354"/>
      <c r="BO633" s="354"/>
      <c r="BP633" s="354"/>
      <c r="BQ633" s="354"/>
      <c r="BR633" s="354"/>
      <c r="BS633" s="354"/>
      <c r="BT633" s="354"/>
      <c r="BU633" s="354"/>
      <c r="BV633" s="354"/>
      <c r="BW633" s="354"/>
      <c r="BX633" s="354"/>
      <c r="BY633" s="354"/>
      <c r="BZ633" s="354"/>
      <c r="CA633" s="354"/>
      <c r="CB633" s="354"/>
      <c r="CC633" s="354"/>
      <c r="CD633" s="354"/>
      <c r="CE633" s="354"/>
      <c r="CF633" s="354"/>
      <c r="CG633" s="354"/>
      <c r="CH633" s="354"/>
      <c r="CI633" s="354"/>
      <c r="CJ633" s="354"/>
      <c r="CK633" s="354"/>
      <c r="CL633" s="354"/>
      <c r="CM633" s="354"/>
      <c r="CN633" s="354"/>
      <c r="CO633" s="354"/>
      <c r="CP633" s="354"/>
      <c r="CQ633" s="354"/>
      <c r="CR633" s="354"/>
      <c r="CS633" s="354"/>
      <c r="CT633" s="354"/>
      <c r="CU633" s="354"/>
      <c r="CV633" s="354"/>
      <c r="CW633" s="354"/>
      <c r="CX633" s="354"/>
      <c r="CY633" s="354"/>
      <c r="CZ633" s="354"/>
      <c r="DA633" s="354"/>
      <c r="DB633" s="354"/>
      <c r="DC633" s="354"/>
      <c r="DD633" s="354"/>
      <c r="DE633" s="354"/>
      <c r="DF633" s="354"/>
      <c r="DG633" s="354"/>
      <c r="DH633" s="354"/>
      <c r="DI633" s="354"/>
      <c r="DJ633" s="354"/>
      <c r="DK633" s="354"/>
      <c r="DL633" s="354"/>
      <c r="DM633" s="354"/>
      <c r="DN633" s="354"/>
      <c r="DO633" s="354"/>
      <c r="DP633" s="354"/>
      <c r="DQ633" s="354"/>
      <c r="DR633" s="354"/>
      <c r="DS633" s="354"/>
      <c r="DT633" s="354"/>
      <c r="DU633" s="354"/>
      <c r="DV633" s="354"/>
      <c r="DW633" s="354"/>
      <c r="DX633" s="354"/>
      <c r="DY633" s="354"/>
      <c r="DZ633" s="354"/>
      <c r="EA633" s="354"/>
      <c r="EB633" s="354"/>
      <c r="EC633" s="354"/>
      <c r="ED633" s="354"/>
      <c r="EE633" s="354"/>
      <c r="EF633" s="354"/>
      <c r="EG633" s="354"/>
      <c r="EH633" s="354"/>
      <c r="EI633" s="354"/>
      <c r="EJ633" s="354"/>
      <c r="EK633" s="354"/>
      <c r="EL633" s="354"/>
      <c r="EM633" s="354"/>
      <c r="EN633" s="354"/>
      <c r="EO633" s="354"/>
      <c r="EP633" s="354"/>
      <c r="EQ633" s="354"/>
      <c r="ER633" s="354"/>
      <c r="ES633" s="354"/>
      <c r="ET633" s="354"/>
      <c r="EU633" s="354"/>
      <c r="EV633" s="354"/>
      <c r="EW633" s="354"/>
      <c r="EX633" s="354"/>
      <c r="EY633" s="354"/>
      <c r="EZ633" s="354"/>
      <c r="FA633" s="354"/>
      <c r="FB633" s="354"/>
      <c r="FC633" s="354"/>
      <c r="FD633" s="354"/>
      <c r="FE633" s="354"/>
      <c r="FF633" s="354"/>
      <c r="FG633" s="354"/>
      <c r="FH633" s="354"/>
      <c r="FI633" s="354"/>
      <c r="FJ633" s="354"/>
      <c r="FK633" s="354"/>
      <c r="FL633" s="354"/>
      <c r="FM633" s="354"/>
      <c r="FN633" s="354"/>
      <c r="FO633" s="354"/>
      <c r="FP633" s="354"/>
      <c r="FQ633" s="354"/>
      <c r="FR633" s="354"/>
      <c r="FS633" s="354"/>
      <c r="FT633" s="354"/>
      <c r="FU633" s="354"/>
      <c r="FV633" s="354"/>
      <c r="FW633" s="354"/>
      <c r="FX633" s="354"/>
      <c r="FY633" s="354"/>
      <c r="FZ633" s="354"/>
      <c r="GA633" s="354"/>
      <c r="GB633" s="354"/>
      <c r="GC633" s="354"/>
      <c r="GD633" s="354"/>
      <c r="GE633" s="354"/>
      <c r="GF633" s="354"/>
      <c r="GG633" s="354"/>
      <c r="GH633" s="354"/>
      <c r="GI633" s="354"/>
      <c r="GJ633" s="354"/>
      <c r="GK633" s="354"/>
      <c r="GL633" s="354"/>
      <c r="GM633" s="354"/>
      <c r="GN633" s="354"/>
      <c r="GO633" s="354"/>
      <c r="GP633" s="354"/>
      <c r="GQ633" s="354"/>
      <c r="GR633" s="354"/>
      <c r="GS633" s="354"/>
      <c r="GT633" s="354"/>
      <c r="GU633" s="354"/>
      <c r="GV633" s="354"/>
      <c r="GW633" s="354"/>
      <c r="GX633" s="354"/>
      <c r="GY633" s="354"/>
      <c r="GZ633" s="354"/>
      <c r="HA633" s="354"/>
      <c r="HB633" s="354"/>
      <c r="HC633" s="354"/>
      <c r="HD633" s="354"/>
      <c r="HE633" s="354"/>
      <c r="HF633" s="354"/>
      <c r="HG633" s="354"/>
      <c r="HH633" s="354"/>
      <c r="HI633" s="354"/>
      <c r="HJ633" s="354"/>
      <c r="HK633" s="354"/>
      <c r="HL633" s="354"/>
      <c r="HM633" s="354"/>
      <c r="HN633" s="354"/>
      <c r="HO633" s="354"/>
      <c r="HP633" s="354"/>
      <c r="HQ633" s="354"/>
      <c r="HR633" s="354"/>
      <c r="HS633" s="354"/>
      <c r="HT633" s="354"/>
      <c r="HU633" s="354"/>
      <c r="HV633" s="354"/>
      <c r="HW633" s="354"/>
      <c r="HX633" s="354"/>
      <c r="HY633" s="354"/>
      <c r="HZ633" s="354"/>
      <c r="IA633" s="354"/>
      <c r="IB633" s="354"/>
      <c r="IC633" s="354"/>
      <c r="ID633" s="354"/>
      <c r="IE633" s="354"/>
      <c r="IF633" s="354"/>
      <c r="IG633" s="354"/>
      <c r="IH633" s="354"/>
      <c r="II633" s="354"/>
      <c r="IJ633" s="354"/>
      <c r="IK633" s="354"/>
      <c r="IL633" s="354"/>
      <c r="IM633" s="354"/>
      <c r="IN633" s="354"/>
      <c r="IO633" s="354"/>
      <c r="IP633" s="354"/>
      <c r="IQ633" s="354"/>
      <c r="IR633" s="354"/>
      <c r="IS633" s="354"/>
      <c r="IT633" s="354"/>
      <c r="IU633" s="354"/>
      <c r="IV633" s="354"/>
      <c r="IW633" s="354"/>
    </row>
    <row r="634" spans="1:257">
      <c r="A634" s="248">
        <v>342</v>
      </c>
      <c r="B634" s="249" t="s">
        <v>143</v>
      </c>
      <c r="C634" s="248">
        <v>200</v>
      </c>
      <c r="D634" s="250">
        <v>0.16</v>
      </c>
      <c r="E634" s="250">
        <v>0.04</v>
      </c>
      <c r="F634" s="250">
        <v>15.42</v>
      </c>
      <c r="G634" s="252">
        <v>63.6</v>
      </c>
    </row>
    <row r="635" spans="1:257">
      <c r="A635" s="248"/>
      <c r="B635" s="249" t="s">
        <v>22</v>
      </c>
      <c r="C635" s="248">
        <v>80</v>
      </c>
      <c r="D635" s="250">
        <v>6.32</v>
      </c>
      <c r="E635" s="252">
        <v>0.8</v>
      </c>
      <c r="F635" s="250">
        <v>38.64</v>
      </c>
      <c r="G635" s="248">
        <v>188</v>
      </c>
    </row>
    <row r="636" spans="1:257">
      <c r="A636" s="248"/>
      <c r="B636" s="249" t="s">
        <v>127</v>
      </c>
      <c r="C636" s="248">
        <v>80</v>
      </c>
      <c r="D636" s="250">
        <v>5.28</v>
      </c>
      <c r="E636" s="250">
        <v>0.96</v>
      </c>
      <c r="F636" s="250">
        <v>31.72</v>
      </c>
      <c r="G636" s="252">
        <v>158.4</v>
      </c>
    </row>
    <row r="637" spans="1:257">
      <c r="A637" s="440" t="s">
        <v>128</v>
      </c>
      <c r="B637" s="440"/>
      <c r="C637" s="351">
        <v>950</v>
      </c>
      <c r="D637" s="250">
        <v>32.909999999999997</v>
      </c>
      <c r="E637" s="250">
        <v>28.89</v>
      </c>
      <c r="F637" s="250">
        <v>124.86</v>
      </c>
      <c r="G637" s="250">
        <v>895.31</v>
      </c>
    </row>
    <row r="638" spans="1:257">
      <c r="A638" s="440" t="s">
        <v>215</v>
      </c>
      <c r="B638" s="440"/>
      <c r="C638" s="440"/>
      <c r="D638" s="440"/>
      <c r="E638" s="440"/>
      <c r="F638" s="440"/>
      <c r="G638" s="440"/>
    </row>
    <row r="639" spans="1:257">
      <c r="A639" s="248">
        <v>486</v>
      </c>
      <c r="B639" s="249" t="s">
        <v>96</v>
      </c>
      <c r="C639" s="248">
        <v>100</v>
      </c>
      <c r="D639" s="250">
        <v>7.63</v>
      </c>
      <c r="E639" s="250">
        <v>8.16</v>
      </c>
      <c r="F639" s="250">
        <v>31.26</v>
      </c>
      <c r="G639" s="250">
        <v>232.42</v>
      </c>
    </row>
    <row r="640" spans="1:257">
      <c r="A640" s="248">
        <v>377</v>
      </c>
      <c r="B640" s="249" t="s">
        <v>21</v>
      </c>
      <c r="C640" s="248">
        <v>200</v>
      </c>
      <c r="D640" s="250">
        <v>0.06</v>
      </c>
      <c r="E640" s="250">
        <v>0.01</v>
      </c>
      <c r="F640" s="250">
        <v>11.19</v>
      </c>
      <c r="G640" s="250">
        <v>46.28</v>
      </c>
    </row>
    <row r="641" spans="1:7">
      <c r="A641" s="248">
        <v>338.02</v>
      </c>
      <c r="B641" s="249" t="s">
        <v>230</v>
      </c>
      <c r="C641" s="248">
        <v>150</v>
      </c>
      <c r="D641" s="252">
        <v>0.6</v>
      </c>
      <c r="E641" s="252">
        <v>0.6</v>
      </c>
      <c r="F641" s="252">
        <v>14.7</v>
      </c>
      <c r="G641" s="252">
        <v>70.5</v>
      </c>
    </row>
    <row r="642" spans="1:7">
      <c r="A642" s="440" t="s">
        <v>218</v>
      </c>
      <c r="B642" s="440"/>
      <c r="C642" s="351">
        <v>450</v>
      </c>
      <c r="D642" s="250">
        <v>8.2899999999999991</v>
      </c>
      <c r="E642" s="250">
        <v>8.77</v>
      </c>
      <c r="F642" s="250">
        <v>57.15</v>
      </c>
      <c r="G642" s="252">
        <v>349.2</v>
      </c>
    </row>
    <row r="643" spans="1:7">
      <c r="A643" s="440" t="s">
        <v>219</v>
      </c>
      <c r="B643" s="440"/>
      <c r="C643" s="440"/>
      <c r="D643" s="440"/>
      <c r="E643" s="440"/>
      <c r="F643" s="440"/>
      <c r="G643" s="440"/>
    </row>
    <row r="644" spans="1:7" ht="15" customHeight="1">
      <c r="A644" s="248">
        <v>45</v>
      </c>
      <c r="B644" s="249" t="s">
        <v>130</v>
      </c>
      <c r="C644" s="248">
        <v>100</v>
      </c>
      <c r="D644" s="250">
        <v>1.54</v>
      </c>
      <c r="E644" s="250">
        <v>7.16</v>
      </c>
      <c r="F644" s="250">
        <v>4.3099999999999996</v>
      </c>
      <c r="G644" s="250">
        <v>88.13</v>
      </c>
    </row>
    <row r="645" spans="1:7" ht="15" customHeight="1">
      <c r="A645" s="248">
        <v>234.01</v>
      </c>
      <c r="B645" s="249" t="s">
        <v>337</v>
      </c>
      <c r="C645" s="248">
        <v>100</v>
      </c>
      <c r="D645" s="252">
        <v>16.2</v>
      </c>
      <c r="E645" s="250">
        <v>6.04</v>
      </c>
      <c r="F645" s="250">
        <v>13.39</v>
      </c>
      <c r="G645" s="250">
        <v>170.06</v>
      </c>
    </row>
    <row r="646" spans="1:7" ht="15" customHeight="1">
      <c r="A646" s="253">
        <v>147</v>
      </c>
      <c r="B646" s="249" t="s">
        <v>73</v>
      </c>
      <c r="C646" s="253">
        <v>180</v>
      </c>
      <c r="D646" s="353">
        <v>4.42</v>
      </c>
      <c r="E646" s="353">
        <v>6.1</v>
      </c>
      <c r="F646" s="353">
        <v>34.86</v>
      </c>
      <c r="G646" s="353">
        <v>211.68</v>
      </c>
    </row>
    <row r="647" spans="1:7" ht="15" customHeight="1">
      <c r="A647" s="248">
        <v>376</v>
      </c>
      <c r="B647" s="249" t="s">
        <v>32</v>
      </c>
      <c r="C647" s="248">
        <v>200</v>
      </c>
      <c r="D647" s="251"/>
      <c r="E647" s="251"/>
      <c r="F647" s="250">
        <v>11.09</v>
      </c>
      <c r="G647" s="250">
        <v>44.34</v>
      </c>
    </row>
    <row r="648" spans="1:7" ht="15" customHeight="1">
      <c r="A648" s="248"/>
      <c r="B648" s="249" t="s">
        <v>22</v>
      </c>
      <c r="C648" s="248">
        <v>100</v>
      </c>
      <c r="D648" s="250">
        <v>7.9</v>
      </c>
      <c r="E648" s="252">
        <v>1</v>
      </c>
      <c r="F648" s="250">
        <v>48.3</v>
      </c>
      <c r="G648" s="248">
        <v>235</v>
      </c>
    </row>
    <row r="649" spans="1:7">
      <c r="A649" s="440" t="s">
        <v>223</v>
      </c>
      <c r="B649" s="440"/>
      <c r="C649" s="351">
        <v>620</v>
      </c>
      <c r="D649" s="250">
        <v>25.12</v>
      </c>
      <c r="E649" s="250">
        <v>17.149999999999999</v>
      </c>
      <c r="F649" s="250">
        <v>86.36</v>
      </c>
      <c r="G649" s="250">
        <v>598.61</v>
      </c>
    </row>
    <row r="650" spans="1:7">
      <c r="A650" s="440" t="s">
        <v>224</v>
      </c>
      <c r="B650" s="440"/>
      <c r="C650" s="440"/>
      <c r="D650" s="440"/>
      <c r="E650" s="440"/>
      <c r="F650" s="440"/>
      <c r="G650" s="440"/>
    </row>
    <row r="651" spans="1:7" ht="15" customHeight="1">
      <c r="A651" s="248">
        <v>376.02</v>
      </c>
      <c r="B651" s="249" t="s">
        <v>225</v>
      </c>
      <c r="C651" s="248">
        <v>200</v>
      </c>
      <c r="D651" s="252">
        <v>5.6</v>
      </c>
      <c r="E651" s="248">
        <v>4.8</v>
      </c>
      <c r="F651" s="252">
        <v>30</v>
      </c>
      <c r="G651" s="248">
        <v>186</v>
      </c>
    </row>
    <row r="652" spans="1:7">
      <c r="A652" s="440" t="s">
        <v>226</v>
      </c>
      <c r="B652" s="440"/>
      <c r="C652" s="351">
        <v>200</v>
      </c>
      <c r="D652" s="250">
        <v>5.8</v>
      </c>
      <c r="E652" s="250">
        <v>5</v>
      </c>
      <c r="F652" s="250">
        <v>9.6</v>
      </c>
      <c r="G652" s="248">
        <v>108</v>
      </c>
    </row>
    <row r="653" spans="1:7">
      <c r="A653" s="440" t="s">
        <v>227</v>
      </c>
      <c r="B653" s="440"/>
      <c r="C653" s="357">
        <f>C652+C649+C642+C637+C628</f>
        <v>2770</v>
      </c>
      <c r="D653" s="358">
        <f>D652+D649+D642+D637+D628</f>
        <v>92.13000000000001</v>
      </c>
      <c r="E653" s="358">
        <f>E652+E649+E642+E637+E628</f>
        <v>79.599999999999994</v>
      </c>
      <c r="F653" s="358">
        <f>F652+F649+F642+F637+F628</f>
        <v>368.10999999999996</v>
      </c>
      <c r="G653" s="358">
        <f>G652+G649+G642+G637+G628</f>
        <v>2546.48</v>
      </c>
    </row>
    <row r="654" spans="1:7">
      <c r="A654" s="345"/>
      <c r="B654" s="346"/>
      <c r="C654" s="346"/>
      <c r="D654" s="346"/>
      <c r="E654" s="346"/>
      <c r="F654" s="346"/>
      <c r="G654" s="346"/>
    </row>
    <row r="655" spans="1:7">
      <c r="A655" s="406"/>
      <c r="B655" s="406"/>
      <c r="C655" s="406"/>
      <c r="D655" s="406"/>
      <c r="E655" s="406"/>
      <c r="F655" s="406"/>
      <c r="G655" s="406"/>
    </row>
    <row r="656" spans="1:7">
      <c r="A656" s="347" t="s">
        <v>209</v>
      </c>
      <c r="B656" s="443" t="s">
        <v>237</v>
      </c>
      <c r="C656" s="443"/>
      <c r="D656" s="443"/>
      <c r="E656" s="406"/>
      <c r="F656" s="406"/>
      <c r="G656" s="406"/>
    </row>
    <row r="657" spans="1:7">
      <c r="A657" s="347" t="s">
        <v>211</v>
      </c>
      <c r="B657" s="443">
        <v>3</v>
      </c>
      <c r="C657" s="443"/>
      <c r="D657" s="443"/>
      <c r="E657" s="348"/>
      <c r="F657" s="346"/>
      <c r="G657" s="346"/>
    </row>
    <row r="658" spans="1:7" ht="15.6" customHeight="1">
      <c r="A658" s="444" t="s">
        <v>6</v>
      </c>
      <c r="B658" s="442" t="s">
        <v>7</v>
      </c>
      <c r="C658" s="442" t="s">
        <v>8</v>
      </c>
      <c r="D658" s="442" t="s">
        <v>10</v>
      </c>
      <c r="E658" s="442"/>
      <c r="F658" s="442"/>
      <c r="G658" s="442" t="s">
        <v>11</v>
      </c>
    </row>
    <row r="659" spans="1:7">
      <c r="A659" s="444"/>
      <c r="B659" s="442"/>
      <c r="C659" s="442"/>
      <c r="D659" s="350" t="s">
        <v>12</v>
      </c>
      <c r="E659" s="350" t="s">
        <v>13</v>
      </c>
      <c r="F659" s="350" t="s">
        <v>14</v>
      </c>
      <c r="G659" s="442"/>
    </row>
    <row r="660" spans="1:7">
      <c r="A660" s="351">
        <v>1</v>
      </c>
      <c r="B660" s="351">
        <v>2</v>
      </c>
      <c r="C660" s="351">
        <v>3</v>
      </c>
      <c r="D660" s="351">
        <v>4</v>
      </c>
      <c r="E660" s="351">
        <v>5</v>
      </c>
      <c r="F660" s="351">
        <v>6</v>
      </c>
      <c r="G660" s="351">
        <v>7</v>
      </c>
    </row>
    <row r="661" spans="1:7">
      <c r="A661" s="440" t="s">
        <v>212</v>
      </c>
      <c r="B661" s="440"/>
      <c r="C661" s="440"/>
      <c r="D661" s="440"/>
      <c r="E661" s="440"/>
      <c r="F661" s="440"/>
      <c r="G661" s="440"/>
    </row>
    <row r="662" spans="1:7">
      <c r="A662" s="353" t="s">
        <v>16</v>
      </c>
      <c r="B662" s="249" t="s">
        <v>123</v>
      </c>
      <c r="C662" s="253">
        <v>100</v>
      </c>
      <c r="D662" s="255">
        <v>26.46</v>
      </c>
      <c r="E662" s="255">
        <v>12.86</v>
      </c>
      <c r="F662" s="370"/>
      <c r="G662" s="353">
        <v>215.69</v>
      </c>
    </row>
    <row r="663" spans="1:7">
      <c r="A663" s="248">
        <v>415.02</v>
      </c>
      <c r="B663" s="249" t="s">
        <v>265</v>
      </c>
      <c r="C663" s="248">
        <v>200</v>
      </c>
      <c r="D663" s="250">
        <v>4.63</v>
      </c>
      <c r="E663" s="252">
        <v>4.5999999999999996</v>
      </c>
      <c r="F663" s="250">
        <v>42.15</v>
      </c>
      <c r="G663" s="250">
        <v>228.75</v>
      </c>
    </row>
    <row r="664" spans="1:7">
      <c r="A664" s="248">
        <v>377</v>
      </c>
      <c r="B664" s="249" t="s">
        <v>21</v>
      </c>
      <c r="C664" s="248">
        <v>200</v>
      </c>
      <c r="D664" s="250">
        <v>0.06</v>
      </c>
      <c r="E664" s="250">
        <v>0.01</v>
      </c>
      <c r="F664" s="250">
        <v>11.19</v>
      </c>
      <c r="G664" s="250">
        <v>46.28</v>
      </c>
    </row>
    <row r="665" spans="1:7">
      <c r="A665" s="248"/>
      <c r="B665" s="249" t="s">
        <v>22</v>
      </c>
      <c r="C665" s="248">
        <v>60</v>
      </c>
      <c r="D665" s="250">
        <v>4.74</v>
      </c>
      <c r="E665" s="252">
        <v>0.6</v>
      </c>
      <c r="F665" s="250">
        <v>28.98</v>
      </c>
      <c r="G665" s="248">
        <v>141</v>
      </c>
    </row>
    <row r="666" spans="1:7">
      <c r="A666" s="440" t="s">
        <v>25</v>
      </c>
      <c r="B666" s="440"/>
      <c r="C666" s="351">
        <v>580</v>
      </c>
      <c r="D666" s="250">
        <v>23.11</v>
      </c>
      <c r="E666" s="250">
        <v>17.23</v>
      </c>
      <c r="F666" s="250">
        <v>96.77</v>
      </c>
      <c r="G666" s="250">
        <v>636.99</v>
      </c>
    </row>
    <row r="667" spans="1:7">
      <c r="A667" s="440" t="s">
        <v>214</v>
      </c>
      <c r="B667" s="440"/>
      <c r="C667" s="440"/>
      <c r="D667" s="440"/>
      <c r="E667" s="440"/>
      <c r="F667" s="440"/>
      <c r="G667" s="440"/>
    </row>
    <row r="668" spans="1:7">
      <c r="A668" s="248">
        <v>99.01</v>
      </c>
      <c r="B668" s="249" t="s">
        <v>245</v>
      </c>
      <c r="C668" s="248">
        <v>100</v>
      </c>
      <c r="D668" s="250">
        <v>1.84</v>
      </c>
      <c r="E668" s="250">
        <v>8.26</v>
      </c>
      <c r="F668" s="250">
        <v>12.82</v>
      </c>
      <c r="G668" s="252">
        <v>133.30000000000001</v>
      </c>
    </row>
    <row r="669" spans="1:7">
      <c r="A669" s="248">
        <v>95.01</v>
      </c>
      <c r="B669" s="249" t="s">
        <v>295</v>
      </c>
      <c r="C669" s="248">
        <v>255</v>
      </c>
      <c r="D669" s="250">
        <v>1.93</v>
      </c>
      <c r="E669" s="250">
        <v>7.07</v>
      </c>
      <c r="F669" s="252">
        <v>13.5</v>
      </c>
      <c r="G669" s="250">
        <v>126.13</v>
      </c>
    </row>
    <row r="670" spans="1:7" ht="31.2">
      <c r="A670" s="248">
        <v>268</v>
      </c>
      <c r="B670" s="249" t="s">
        <v>338</v>
      </c>
      <c r="C670" s="248">
        <v>120</v>
      </c>
      <c r="D670" s="250">
        <v>13.68</v>
      </c>
      <c r="E670" s="250">
        <v>12.02</v>
      </c>
      <c r="F670" s="252">
        <v>14.45</v>
      </c>
      <c r="G670" s="250">
        <v>220.96</v>
      </c>
    </row>
    <row r="671" spans="1:7">
      <c r="A671" s="248">
        <v>202.01</v>
      </c>
      <c r="B671" s="249" t="s">
        <v>19</v>
      </c>
      <c r="C671" s="248">
        <v>180</v>
      </c>
      <c r="D671" s="250">
        <v>7.97</v>
      </c>
      <c r="E671" s="250">
        <v>5.29</v>
      </c>
      <c r="F671" s="250">
        <v>50.84</v>
      </c>
      <c r="G671" s="250">
        <v>283.02</v>
      </c>
    </row>
    <row r="672" spans="1:7">
      <c r="A672" s="248">
        <v>342.01</v>
      </c>
      <c r="B672" s="249" t="s">
        <v>126</v>
      </c>
      <c r="C672" s="248">
        <v>200</v>
      </c>
      <c r="D672" s="250">
        <v>0.16</v>
      </c>
      <c r="E672" s="250">
        <v>0.16</v>
      </c>
      <c r="F672" s="252">
        <v>14.9</v>
      </c>
      <c r="G672" s="250">
        <v>62.69</v>
      </c>
    </row>
    <row r="673" spans="1:7">
      <c r="A673" s="248"/>
      <c r="B673" s="249" t="s">
        <v>22</v>
      </c>
      <c r="C673" s="248">
        <v>80</v>
      </c>
      <c r="D673" s="250">
        <v>6.32</v>
      </c>
      <c r="E673" s="252">
        <v>0.8</v>
      </c>
      <c r="F673" s="250">
        <v>38.64</v>
      </c>
      <c r="G673" s="248">
        <v>188</v>
      </c>
    </row>
    <row r="674" spans="1:7">
      <c r="A674" s="248"/>
      <c r="B674" s="249" t="s">
        <v>127</v>
      </c>
      <c r="C674" s="248">
        <v>80</v>
      </c>
      <c r="D674" s="250">
        <v>5.28</v>
      </c>
      <c r="E674" s="250">
        <v>0.96</v>
      </c>
      <c r="F674" s="250">
        <v>31.72</v>
      </c>
      <c r="G674" s="252">
        <v>158.4</v>
      </c>
    </row>
    <row r="675" spans="1:7">
      <c r="A675" s="440" t="s">
        <v>128</v>
      </c>
      <c r="B675" s="440"/>
      <c r="C675" s="351">
        <v>945</v>
      </c>
      <c r="D675" s="250">
        <v>37.39</v>
      </c>
      <c r="E675" s="250">
        <v>34.65</v>
      </c>
      <c r="F675" s="250">
        <v>143.58000000000001</v>
      </c>
      <c r="G675" s="250">
        <v>1036.49</v>
      </c>
    </row>
    <row r="676" spans="1:7">
      <c r="A676" s="440" t="s">
        <v>215</v>
      </c>
      <c r="B676" s="440"/>
      <c r="C676" s="440"/>
      <c r="D676" s="440"/>
      <c r="E676" s="440"/>
      <c r="F676" s="440"/>
      <c r="G676" s="440"/>
    </row>
    <row r="677" spans="1:7">
      <c r="A677" s="248">
        <v>421</v>
      </c>
      <c r="B677" s="249" t="s">
        <v>238</v>
      </c>
      <c r="C677" s="248">
        <v>75</v>
      </c>
      <c r="D677" s="250">
        <v>7.64</v>
      </c>
      <c r="E677" s="250">
        <v>9.69</v>
      </c>
      <c r="F677" s="250">
        <v>32.28</v>
      </c>
      <c r="G677" s="250">
        <v>247.41</v>
      </c>
    </row>
    <row r="678" spans="1:7">
      <c r="A678" s="248">
        <v>382</v>
      </c>
      <c r="B678" s="249" t="s">
        <v>40</v>
      </c>
      <c r="C678" s="248">
        <v>200</v>
      </c>
      <c r="D678" s="250">
        <v>3.99</v>
      </c>
      <c r="E678" s="250">
        <v>3.17</v>
      </c>
      <c r="F678" s="250">
        <v>16.34</v>
      </c>
      <c r="G678" s="250">
        <v>111.18</v>
      </c>
    </row>
    <row r="679" spans="1:7">
      <c r="A679" s="248">
        <v>338.01</v>
      </c>
      <c r="B679" s="249" t="s">
        <v>217</v>
      </c>
      <c r="C679" s="248">
        <v>150</v>
      </c>
      <c r="D679" s="252">
        <v>0.6</v>
      </c>
      <c r="E679" s="250">
        <v>0.45</v>
      </c>
      <c r="F679" s="250">
        <v>15.45</v>
      </c>
      <c r="G679" s="252">
        <v>70.5</v>
      </c>
    </row>
    <row r="680" spans="1:7">
      <c r="A680" s="440" t="s">
        <v>218</v>
      </c>
      <c r="B680" s="440"/>
      <c r="C680" s="351">
        <v>425</v>
      </c>
      <c r="D680" s="250">
        <v>12.23</v>
      </c>
      <c r="E680" s="250">
        <v>13.31</v>
      </c>
      <c r="F680" s="250">
        <v>64.069999999999993</v>
      </c>
      <c r="G680" s="250">
        <v>429.09</v>
      </c>
    </row>
    <row r="681" spans="1:7">
      <c r="A681" s="440" t="s">
        <v>219</v>
      </c>
      <c r="B681" s="440"/>
      <c r="C681" s="440"/>
      <c r="D681" s="440"/>
      <c r="E681" s="440"/>
      <c r="F681" s="440"/>
      <c r="G681" s="440"/>
    </row>
    <row r="682" spans="1:7" ht="15" customHeight="1">
      <c r="A682" s="248">
        <v>55.01</v>
      </c>
      <c r="B682" s="249" t="s">
        <v>150</v>
      </c>
      <c r="C682" s="248">
        <v>100</v>
      </c>
      <c r="D682" s="250">
        <v>1.26</v>
      </c>
      <c r="E682" s="252">
        <v>8.1</v>
      </c>
      <c r="F682" s="250">
        <v>6.25</v>
      </c>
      <c r="G682" s="250">
        <v>103.67</v>
      </c>
    </row>
    <row r="683" spans="1:7" ht="15" customHeight="1">
      <c r="A683" s="248">
        <v>214.01</v>
      </c>
      <c r="B683" s="249" t="s">
        <v>255</v>
      </c>
      <c r="C683" s="248">
        <v>250</v>
      </c>
      <c r="D683" s="250">
        <v>17.579999999999998</v>
      </c>
      <c r="E683" s="252">
        <v>13.7</v>
      </c>
      <c r="F683" s="250">
        <v>25.83</v>
      </c>
      <c r="G683" s="250">
        <v>296.33999999999997</v>
      </c>
    </row>
    <row r="684" spans="1:7" ht="15" customHeight="1">
      <c r="A684" s="248">
        <v>378</v>
      </c>
      <c r="B684" s="249" t="s">
        <v>222</v>
      </c>
      <c r="C684" s="248">
        <v>200</v>
      </c>
      <c r="D684" s="250">
        <v>1.61</v>
      </c>
      <c r="E684" s="250">
        <v>1.39</v>
      </c>
      <c r="F684" s="250">
        <v>13.76</v>
      </c>
      <c r="G684" s="250">
        <v>74.34</v>
      </c>
    </row>
    <row r="685" spans="1:7" ht="15" customHeight="1">
      <c r="A685" s="248"/>
      <c r="B685" s="249" t="s">
        <v>22</v>
      </c>
      <c r="C685" s="248">
        <v>100</v>
      </c>
      <c r="D685" s="250">
        <v>7.9</v>
      </c>
      <c r="E685" s="252">
        <v>1</v>
      </c>
      <c r="F685" s="250">
        <v>48.3</v>
      </c>
      <c r="G685" s="248">
        <v>235</v>
      </c>
    </row>
    <row r="686" spans="1:7">
      <c r="A686" s="440" t="s">
        <v>223</v>
      </c>
      <c r="B686" s="440"/>
      <c r="C686" s="351">
        <v>610</v>
      </c>
      <c r="D686" s="250">
        <v>25.19</v>
      </c>
      <c r="E686" s="250">
        <v>23.79</v>
      </c>
      <c r="F686" s="250">
        <v>74.819999999999993</v>
      </c>
      <c r="G686" s="250">
        <v>615.35</v>
      </c>
    </row>
    <row r="687" spans="1:7">
      <c r="A687" s="440" t="s">
        <v>224</v>
      </c>
      <c r="B687" s="440"/>
      <c r="C687" s="440"/>
      <c r="D687" s="440"/>
      <c r="E687" s="440"/>
      <c r="F687" s="440"/>
      <c r="G687" s="440"/>
    </row>
    <row r="688" spans="1:7">
      <c r="A688" s="248">
        <v>376.02</v>
      </c>
      <c r="B688" s="249" t="s">
        <v>236</v>
      </c>
      <c r="C688" s="248">
        <v>200</v>
      </c>
      <c r="D688" s="252">
        <v>5.8</v>
      </c>
      <c r="E688" s="248">
        <v>5</v>
      </c>
      <c r="F688" s="252">
        <v>9.6</v>
      </c>
      <c r="G688" s="248">
        <v>108</v>
      </c>
    </row>
    <row r="689" spans="1:7">
      <c r="A689" s="440" t="s">
        <v>226</v>
      </c>
      <c r="B689" s="440"/>
      <c r="C689" s="351">
        <v>200</v>
      </c>
      <c r="D689" s="250">
        <v>5.8</v>
      </c>
      <c r="E689" s="250">
        <v>5</v>
      </c>
      <c r="F689" s="250">
        <v>8</v>
      </c>
      <c r="G689" s="248">
        <v>106</v>
      </c>
    </row>
    <row r="690" spans="1:7">
      <c r="A690" s="440" t="s">
        <v>227</v>
      </c>
      <c r="B690" s="440"/>
      <c r="C690" s="357">
        <f>C689+C686+C680+C675+C666</f>
        <v>2760</v>
      </c>
      <c r="D690" s="358">
        <f>D689+D686+D680+D675+D666</f>
        <v>103.72</v>
      </c>
      <c r="E690" s="358">
        <f>E689+E686+E680+E675+E666</f>
        <v>93.98</v>
      </c>
      <c r="F690" s="358">
        <f>F689+F686+F680+F675+F666</f>
        <v>387.24</v>
      </c>
      <c r="G690" s="358">
        <f>G689+G686+G680+G675+G666</f>
        <v>2823.92</v>
      </c>
    </row>
    <row r="691" spans="1:7">
      <c r="A691" s="345"/>
      <c r="B691" s="346"/>
      <c r="C691" s="346"/>
      <c r="D691" s="346"/>
      <c r="E691" s="346"/>
      <c r="F691" s="346"/>
      <c r="G691" s="346"/>
    </row>
    <row r="692" spans="1:7">
      <c r="A692" s="406"/>
      <c r="B692" s="406"/>
      <c r="C692" s="406"/>
      <c r="D692" s="406"/>
      <c r="E692" s="406"/>
      <c r="F692" s="406"/>
      <c r="G692" s="406"/>
    </row>
    <row r="693" spans="1:7">
      <c r="A693" s="347" t="s">
        <v>209</v>
      </c>
      <c r="B693" s="443" t="s">
        <v>241</v>
      </c>
      <c r="C693" s="443"/>
      <c r="D693" s="443"/>
      <c r="E693" s="406"/>
      <c r="F693" s="406"/>
      <c r="G693" s="406"/>
    </row>
    <row r="694" spans="1:7">
      <c r="A694" s="347" t="s">
        <v>211</v>
      </c>
      <c r="B694" s="443">
        <v>3</v>
      </c>
      <c r="C694" s="443"/>
      <c r="D694" s="443"/>
      <c r="E694" s="348"/>
      <c r="F694" s="346"/>
      <c r="G694" s="346"/>
    </row>
    <row r="695" spans="1:7" ht="15.6" customHeight="1">
      <c r="A695" s="444" t="s">
        <v>6</v>
      </c>
      <c r="B695" s="442" t="s">
        <v>7</v>
      </c>
      <c r="C695" s="442" t="s">
        <v>8</v>
      </c>
      <c r="D695" s="442" t="s">
        <v>10</v>
      </c>
      <c r="E695" s="442"/>
      <c r="F695" s="442"/>
      <c r="G695" s="442" t="s">
        <v>11</v>
      </c>
    </row>
    <row r="696" spans="1:7">
      <c r="A696" s="444"/>
      <c r="B696" s="442"/>
      <c r="C696" s="442"/>
      <c r="D696" s="350" t="s">
        <v>12</v>
      </c>
      <c r="E696" s="350" t="s">
        <v>13</v>
      </c>
      <c r="F696" s="350" t="s">
        <v>14</v>
      </c>
      <c r="G696" s="442"/>
    </row>
    <row r="697" spans="1:7">
      <c r="A697" s="351">
        <v>1</v>
      </c>
      <c r="B697" s="351">
        <v>2</v>
      </c>
      <c r="C697" s="351">
        <v>3</v>
      </c>
      <c r="D697" s="351">
        <v>4</v>
      </c>
      <c r="E697" s="351">
        <v>5</v>
      </c>
      <c r="F697" s="351">
        <v>6</v>
      </c>
      <c r="G697" s="351">
        <v>7</v>
      </c>
    </row>
    <row r="698" spans="1:7">
      <c r="A698" s="440" t="s">
        <v>212</v>
      </c>
      <c r="B698" s="440"/>
      <c r="C698" s="440"/>
      <c r="D698" s="440"/>
      <c r="E698" s="440"/>
      <c r="F698" s="440"/>
      <c r="G698" s="440"/>
    </row>
    <row r="699" spans="1:7">
      <c r="A699" s="248">
        <v>488.01</v>
      </c>
      <c r="B699" s="249" t="s">
        <v>50</v>
      </c>
      <c r="C699" s="248">
        <v>200</v>
      </c>
      <c r="D699" s="250">
        <v>24.72</v>
      </c>
      <c r="E699" s="250">
        <v>27.17</v>
      </c>
      <c r="F699" s="252">
        <v>4.4000000000000004</v>
      </c>
      <c r="G699" s="250">
        <v>363.13</v>
      </c>
    </row>
    <row r="700" spans="1:7">
      <c r="A700" s="248">
        <v>20</v>
      </c>
      <c r="B700" s="249" t="s">
        <v>303</v>
      </c>
      <c r="C700" s="248">
        <v>100</v>
      </c>
      <c r="D700" s="250">
        <v>0.77</v>
      </c>
      <c r="E700" s="252">
        <v>5.0999999999999996</v>
      </c>
      <c r="F700" s="250">
        <v>2.75</v>
      </c>
      <c r="G700" s="252">
        <v>59.9</v>
      </c>
    </row>
    <row r="701" spans="1:7">
      <c r="A701" s="248">
        <v>379</v>
      </c>
      <c r="B701" s="249" t="s">
        <v>54</v>
      </c>
      <c r="C701" s="248">
        <v>200</v>
      </c>
      <c r="D701" s="250">
        <v>3.23</v>
      </c>
      <c r="E701" s="250">
        <v>2.5099999999999998</v>
      </c>
      <c r="F701" s="250">
        <v>20.67</v>
      </c>
      <c r="G701" s="250">
        <v>118.89</v>
      </c>
    </row>
    <row r="702" spans="1:7">
      <c r="A702" s="248"/>
      <c r="B702" s="249" t="s">
        <v>22</v>
      </c>
      <c r="C702" s="248">
        <v>60</v>
      </c>
      <c r="D702" s="250">
        <v>4.74</v>
      </c>
      <c r="E702" s="252">
        <v>0.6</v>
      </c>
      <c r="F702" s="250">
        <v>28.98</v>
      </c>
      <c r="G702" s="248">
        <v>141</v>
      </c>
    </row>
    <row r="703" spans="1:7">
      <c r="A703" s="248">
        <v>338.02</v>
      </c>
      <c r="B703" s="249" t="s">
        <v>230</v>
      </c>
      <c r="C703" s="248">
        <v>150</v>
      </c>
      <c r="D703" s="252">
        <v>0.6</v>
      </c>
      <c r="E703" s="252">
        <v>0.6</v>
      </c>
      <c r="F703" s="252">
        <v>14.7</v>
      </c>
      <c r="G703" s="252">
        <v>70.5</v>
      </c>
    </row>
    <row r="704" spans="1:7">
      <c r="A704" s="440" t="s">
        <v>25</v>
      </c>
      <c r="B704" s="440"/>
      <c r="C704" s="351">
        <v>580</v>
      </c>
      <c r="D704" s="250">
        <v>35.04</v>
      </c>
      <c r="E704" s="250">
        <v>35.58</v>
      </c>
      <c r="F704" s="250">
        <v>66.459999999999994</v>
      </c>
      <c r="G704" s="250">
        <v>729.92</v>
      </c>
    </row>
    <row r="705" spans="1:7">
      <c r="A705" s="440" t="s">
        <v>214</v>
      </c>
      <c r="B705" s="440"/>
      <c r="C705" s="440"/>
      <c r="D705" s="440"/>
      <c r="E705" s="440"/>
      <c r="F705" s="440"/>
      <c r="G705" s="440"/>
    </row>
    <row r="706" spans="1:7">
      <c r="A706" s="248">
        <v>62</v>
      </c>
      <c r="B706" s="249" t="s">
        <v>297</v>
      </c>
      <c r="C706" s="248">
        <v>100</v>
      </c>
      <c r="D706" s="252">
        <v>1.3</v>
      </c>
      <c r="E706" s="252">
        <v>5.0999999999999996</v>
      </c>
      <c r="F706" s="252">
        <v>6.9</v>
      </c>
      <c r="G706" s="250">
        <v>79.95</v>
      </c>
    </row>
    <row r="707" spans="1:7">
      <c r="A707" s="248">
        <v>98.01</v>
      </c>
      <c r="B707" s="249" t="s">
        <v>322</v>
      </c>
      <c r="C707" s="248">
        <v>255</v>
      </c>
      <c r="D707" s="250">
        <v>2.16</v>
      </c>
      <c r="E707" s="250">
        <v>6.16</v>
      </c>
      <c r="F707" s="250">
        <v>14.55</v>
      </c>
      <c r="G707" s="250">
        <v>123.02</v>
      </c>
    </row>
    <row r="708" spans="1:7">
      <c r="A708" s="253">
        <v>232</v>
      </c>
      <c r="B708" s="249" t="s">
        <v>301</v>
      </c>
      <c r="C708" s="248">
        <v>105</v>
      </c>
      <c r="D708" s="250">
        <v>22.52</v>
      </c>
      <c r="E708" s="250">
        <v>7.12</v>
      </c>
      <c r="F708" s="250">
        <v>4.16</v>
      </c>
      <c r="G708" s="250">
        <v>171.32</v>
      </c>
    </row>
    <row r="709" spans="1:7">
      <c r="A709" s="253">
        <v>128</v>
      </c>
      <c r="B709" s="249" t="s">
        <v>268</v>
      </c>
      <c r="C709" s="248">
        <v>180</v>
      </c>
      <c r="D709" s="250">
        <v>3.96</v>
      </c>
      <c r="E709" s="250">
        <v>7.12</v>
      </c>
      <c r="F709" s="250">
        <v>26.55</v>
      </c>
      <c r="G709" s="250">
        <v>186.58</v>
      </c>
    </row>
    <row r="710" spans="1:7">
      <c r="A710" s="248">
        <v>349</v>
      </c>
      <c r="B710" s="249" t="s">
        <v>136</v>
      </c>
      <c r="C710" s="248">
        <v>200</v>
      </c>
      <c r="D710" s="250">
        <v>0.59</v>
      </c>
      <c r="E710" s="250">
        <v>0.05</v>
      </c>
      <c r="F710" s="250">
        <v>18.579999999999998</v>
      </c>
      <c r="G710" s="250">
        <v>77.94</v>
      </c>
    </row>
    <row r="711" spans="1:7">
      <c r="A711" s="248"/>
      <c r="B711" s="249" t="s">
        <v>22</v>
      </c>
      <c r="C711" s="248">
        <v>80</v>
      </c>
      <c r="D711" s="250">
        <v>6.32</v>
      </c>
      <c r="E711" s="252">
        <v>0.8</v>
      </c>
      <c r="F711" s="250">
        <v>38.64</v>
      </c>
      <c r="G711" s="248">
        <v>188</v>
      </c>
    </row>
    <row r="712" spans="1:7">
      <c r="A712" s="248"/>
      <c r="B712" s="249" t="s">
        <v>127</v>
      </c>
      <c r="C712" s="248">
        <v>80</v>
      </c>
      <c r="D712" s="250">
        <v>5.28</v>
      </c>
      <c r="E712" s="250">
        <v>0.96</v>
      </c>
      <c r="F712" s="250">
        <v>31.72</v>
      </c>
      <c r="G712" s="252">
        <v>158.4</v>
      </c>
    </row>
    <row r="713" spans="1:7">
      <c r="A713" s="440" t="s">
        <v>128</v>
      </c>
      <c r="B713" s="440"/>
      <c r="C713" s="351">
        <v>935</v>
      </c>
      <c r="D713" s="250">
        <v>46.48</v>
      </c>
      <c r="E713" s="250">
        <v>29.62</v>
      </c>
      <c r="F713" s="250">
        <v>133.96</v>
      </c>
      <c r="G713" s="250">
        <v>993.75</v>
      </c>
    </row>
    <row r="714" spans="1:7">
      <c r="A714" s="440" t="s">
        <v>215</v>
      </c>
      <c r="B714" s="440"/>
      <c r="C714" s="440"/>
      <c r="D714" s="440"/>
      <c r="E714" s="440"/>
      <c r="F714" s="440"/>
      <c r="G714" s="440"/>
    </row>
    <row r="715" spans="1:7">
      <c r="A715" s="248">
        <v>446</v>
      </c>
      <c r="B715" s="249" t="s">
        <v>243</v>
      </c>
      <c r="C715" s="248">
        <v>75</v>
      </c>
      <c r="D715" s="250">
        <v>6.78</v>
      </c>
      <c r="E715" s="250">
        <v>13.52</v>
      </c>
      <c r="F715" s="252">
        <v>27.5</v>
      </c>
      <c r="G715" s="250">
        <v>259.74</v>
      </c>
    </row>
    <row r="716" spans="1:7">
      <c r="A716" s="248">
        <v>376</v>
      </c>
      <c r="B716" s="249" t="s">
        <v>32</v>
      </c>
      <c r="C716" s="248">
        <v>200</v>
      </c>
      <c r="D716" s="251"/>
      <c r="E716" s="251"/>
      <c r="F716" s="250">
        <v>11.09</v>
      </c>
      <c r="G716" s="250">
        <v>44.34</v>
      </c>
    </row>
    <row r="717" spans="1:7">
      <c r="A717" s="248">
        <v>338.02</v>
      </c>
      <c r="B717" s="249" t="s">
        <v>230</v>
      </c>
      <c r="C717" s="248">
        <v>150</v>
      </c>
      <c r="D717" s="252">
        <v>0.6</v>
      </c>
      <c r="E717" s="252">
        <v>0.6</v>
      </c>
      <c r="F717" s="252">
        <v>14.7</v>
      </c>
      <c r="G717" s="252">
        <v>70.5</v>
      </c>
    </row>
    <row r="718" spans="1:7">
      <c r="A718" s="440" t="s">
        <v>218</v>
      </c>
      <c r="B718" s="440"/>
      <c r="C718" s="351">
        <v>425</v>
      </c>
      <c r="D718" s="250">
        <v>7.38</v>
      </c>
      <c r="E718" s="250">
        <v>14.12</v>
      </c>
      <c r="F718" s="250">
        <v>53.29</v>
      </c>
      <c r="G718" s="250">
        <v>374.58</v>
      </c>
    </row>
    <row r="719" spans="1:7">
      <c r="A719" s="440" t="s">
        <v>219</v>
      </c>
      <c r="B719" s="440"/>
      <c r="C719" s="440"/>
      <c r="D719" s="440"/>
      <c r="E719" s="440"/>
      <c r="F719" s="440"/>
      <c r="G719" s="440"/>
    </row>
    <row r="720" spans="1:7" ht="15" customHeight="1">
      <c r="A720" s="248">
        <v>20</v>
      </c>
      <c r="B720" s="249" t="s">
        <v>303</v>
      </c>
      <c r="C720" s="248">
        <v>100</v>
      </c>
      <c r="D720" s="250">
        <v>0.77</v>
      </c>
      <c r="E720" s="252">
        <v>5.0999999999999996</v>
      </c>
      <c r="F720" s="250">
        <v>2.75</v>
      </c>
      <c r="G720" s="252">
        <v>59.9</v>
      </c>
    </row>
    <row r="721" spans="1:7" ht="15" customHeight="1">
      <c r="A721" s="253">
        <v>274</v>
      </c>
      <c r="B721" s="249" t="s">
        <v>57</v>
      </c>
      <c r="C721" s="253">
        <v>100</v>
      </c>
      <c r="D721" s="353">
        <v>19.18</v>
      </c>
      <c r="E721" s="353">
        <v>10.24</v>
      </c>
      <c r="F721" s="353">
        <v>1.91</v>
      </c>
      <c r="G721" s="353">
        <v>176.68</v>
      </c>
    </row>
    <row r="722" spans="1:7" ht="15" customHeight="1">
      <c r="A722" s="248">
        <v>202.01</v>
      </c>
      <c r="B722" s="249" t="s">
        <v>19</v>
      </c>
      <c r="C722" s="248">
        <v>180</v>
      </c>
      <c r="D722" s="250">
        <v>7.97</v>
      </c>
      <c r="E722" s="250">
        <v>5.29</v>
      </c>
      <c r="F722" s="250">
        <v>50.84</v>
      </c>
      <c r="G722" s="250">
        <v>283.02</v>
      </c>
    </row>
    <row r="723" spans="1:7" ht="15" customHeight="1">
      <c r="A723" s="248">
        <v>376.01</v>
      </c>
      <c r="B723" s="249" t="s">
        <v>232</v>
      </c>
      <c r="C723" s="248">
        <v>200</v>
      </c>
      <c r="D723" s="252">
        <v>0.2</v>
      </c>
      <c r="E723" s="250">
        <v>0.02</v>
      </c>
      <c r="F723" s="250">
        <v>11.05</v>
      </c>
      <c r="G723" s="250">
        <v>45.41</v>
      </c>
    </row>
    <row r="724" spans="1:7" ht="15" customHeight="1">
      <c r="A724" s="248"/>
      <c r="B724" s="249" t="s">
        <v>22</v>
      </c>
      <c r="C724" s="248">
        <v>100</v>
      </c>
      <c r="D724" s="250">
        <v>7.9</v>
      </c>
      <c r="E724" s="252">
        <v>1</v>
      </c>
      <c r="F724" s="250">
        <v>48.3</v>
      </c>
      <c r="G724" s="248">
        <v>235</v>
      </c>
    </row>
    <row r="725" spans="1:7">
      <c r="A725" s="440" t="s">
        <v>223</v>
      </c>
      <c r="B725" s="440"/>
      <c r="C725" s="351">
        <v>620</v>
      </c>
      <c r="D725" s="250">
        <v>29.68</v>
      </c>
      <c r="E725" s="250">
        <v>23.46</v>
      </c>
      <c r="F725" s="250">
        <v>87.54</v>
      </c>
      <c r="G725" s="250">
        <v>677.38</v>
      </c>
    </row>
    <row r="726" spans="1:7">
      <c r="A726" s="440" t="s">
        <v>224</v>
      </c>
      <c r="B726" s="440"/>
      <c r="C726" s="440"/>
      <c r="D726" s="440"/>
      <c r="E726" s="440"/>
      <c r="F726" s="440"/>
      <c r="G726" s="440"/>
    </row>
    <row r="727" spans="1:7" ht="15" customHeight="1">
      <c r="A727" s="248">
        <v>376.03</v>
      </c>
      <c r="B727" s="249" t="s">
        <v>233</v>
      </c>
      <c r="C727" s="248">
        <v>200</v>
      </c>
      <c r="D727" s="252">
        <v>5.8</v>
      </c>
      <c r="E727" s="248">
        <v>5</v>
      </c>
      <c r="F727" s="248">
        <v>8</v>
      </c>
      <c r="G727" s="248">
        <v>106</v>
      </c>
    </row>
    <row r="728" spans="1:7">
      <c r="A728" s="440" t="s">
        <v>226</v>
      </c>
      <c r="B728" s="440"/>
      <c r="C728" s="351">
        <v>200</v>
      </c>
      <c r="D728" s="250">
        <v>5.8</v>
      </c>
      <c r="E728" s="250">
        <v>5</v>
      </c>
      <c r="F728" s="250">
        <v>9.6</v>
      </c>
      <c r="G728" s="248">
        <v>108</v>
      </c>
    </row>
    <row r="729" spans="1:7">
      <c r="A729" s="440" t="s">
        <v>227</v>
      </c>
      <c r="B729" s="440"/>
      <c r="C729" s="357">
        <f>C728+C725+C718+C713+C704</f>
        <v>2760</v>
      </c>
      <c r="D729" s="358">
        <f>D728+D725+D718+D713+D704</f>
        <v>124.38</v>
      </c>
      <c r="E729" s="358">
        <f>E728+E725+E718+E713+E704</f>
        <v>107.78</v>
      </c>
      <c r="F729" s="358">
        <f>F728+F725+F718+F713+F704</f>
        <v>350.84999999999997</v>
      </c>
      <c r="G729" s="358">
        <f>G728+G725+G718+G713+G704</f>
        <v>2883.63</v>
      </c>
    </row>
    <row r="730" spans="1:7">
      <c r="A730" s="345"/>
      <c r="B730" s="346"/>
      <c r="C730" s="346"/>
      <c r="D730" s="346"/>
      <c r="E730" s="346"/>
      <c r="F730" s="346"/>
      <c r="G730" s="346"/>
    </row>
    <row r="731" spans="1:7">
      <c r="A731" s="406"/>
      <c r="B731" s="406"/>
      <c r="C731" s="406"/>
      <c r="D731" s="406"/>
      <c r="E731" s="406"/>
      <c r="F731" s="406"/>
      <c r="G731" s="406"/>
    </row>
    <row r="732" spans="1:7">
      <c r="A732" s="347" t="s">
        <v>209</v>
      </c>
      <c r="B732" s="443" t="s">
        <v>244</v>
      </c>
      <c r="C732" s="443"/>
      <c r="D732" s="443"/>
      <c r="E732" s="406"/>
      <c r="F732" s="406"/>
      <c r="G732" s="406"/>
    </row>
    <row r="733" spans="1:7">
      <c r="A733" s="347" t="s">
        <v>211</v>
      </c>
      <c r="B733" s="443">
        <v>3</v>
      </c>
      <c r="C733" s="443"/>
      <c r="D733" s="443"/>
      <c r="E733" s="348"/>
      <c r="F733" s="346"/>
      <c r="G733" s="346"/>
    </row>
    <row r="734" spans="1:7" ht="15.6" customHeight="1">
      <c r="A734" s="444" t="s">
        <v>6</v>
      </c>
      <c r="B734" s="442" t="s">
        <v>7</v>
      </c>
      <c r="C734" s="442" t="s">
        <v>8</v>
      </c>
      <c r="D734" s="442" t="s">
        <v>10</v>
      </c>
      <c r="E734" s="442"/>
      <c r="F734" s="442"/>
      <c r="G734" s="442" t="s">
        <v>11</v>
      </c>
    </row>
    <row r="735" spans="1:7">
      <c r="A735" s="444"/>
      <c r="B735" s="442"/>
      <c r="C735" s="442"/>
      <c r="D735" s="350" t="s">
        <v>12</v>
      </c>
      <c r="E735" s="350" t="s">
        <v>13</v>
      </c>
      <c r="F735" s="350" t="s">
        <v>14</v>
      </c>
      <c r="G735" s="442"/>
    </row>
    <row r="736" spans="1:7">
      <c r="A736" s="351">
        <v>1</v>
      </c>
      <c r="B736" s="351">
        <v>2</v>
      </c>
      <c r="C736" s="351">
        <v>3</v>
      </c>
      <c r="D736" s="351">
        <v>4</v>
      </c>
      <c r="E736" s="351">
        <v>5</v>
      </c>
      <c r="F736" s="351">
        <v>6</v>
      </c>
      <c r="G736" s="351">
        <v>7</v>
      </c>
    </row>
    <row r="737" spans="1:7">
      <c r="A737" s="440" t="s">
        <v>212</v>
      </c>
      <c r="B737" s="440"/>
      <c r="C737" s="440"/>
      <c r="D737" s="440"/>
      <c r="E737" s="440"/>
      <c r="F737" s="440"/>
      <c r="G737" s="440"/>
    </row>
    <row r="738" spans="1:7">
      <c r="A738" s="248">
        <v>15</v>
      </c>
      <c r="B738" s="249" t="s">
        <v>36</v>
      </c>
      <c r="C738" s="248">
        <v>15</v>
      </c>
      <c r="D738" s="252">
        <v>3.9</v>
      </c>
      <c r="E738" s="250">
        <v>3.92</v>
      </c>
      <c r="F738" s="251"/>
      <c r="G738" s="252">
        <v>51.6</v>
      </c>
    </row>
    <row r="739" spans="1:7">
      <c r="A739" s="248">
        <v>16</v>
      </c>
      <c r="B739" s="249" t="s">
        <v>75</v>
      </c>
      <c r="C739" s="248">
        <v>15</v>
      </c>
      <c r="D739" s="250">
        <v>1.94</v>
      </c>
      <c r="E739" s="250">
        <v>3.27</v>
      </c>
      <c r="F739" s="250">
        <v>0.28999999999999998</v>
      </c>
      <c r="G739" s="252">
        <v>38.4</v>
      </c>
    </row>
    <row r="740" spans="1:7">
      <c r="A740" s="248">
        <v>175.02</v>
      </c>
      <c r="B740" s="249" t="s">
        <v>64</v>
      </c>
      <c r="C740" s="248">
        <v>250</v>
      </c>
      <c r="D740" s="250">
        <v>6.15</v>
      </c>
      <c r="E740" s="250">
        <v>6.57</v>
      </c>
      <c r="F740" s="250">
        <v>38.82</v>
      </c>
      <c r="G740" s="250">
        <v>239.65</v>
      </c>
    </row>
    <row r="741" spans="1:7">
      <c r="A741" s="248">
        <v>378</v>
      </c>
      <c r="B741" s="249" t="s">
        <v>222</v>
      </c>
      <c r="C741" s="248">
        <v>200</v>
      </c>
      <c r="D741" s="250">
        <v>1.61</v>
      </c>
      <c r="E741" s="250">
        <v>1.39</v>
      </c>
      <c r="F741" s="250">
        <v>13.76</v>
      </c>
      <c r="G741" s="250">
        <v>74.34</v>
      </c>
    </row>
    <row r="742" spans="1:7">
      <c r="A742" s="248"/>
      <c r="B742" s="249" t="s">
        <v>22</v>
      </c>
      <c r="C742" s="248">
        <v>60</v>
      </c>
      <c r="D742" s="250">
        <v>4.74</v>
      </c>
      <c r="E742" s="252">
        <v>0.6</v>
      </c>
      <c r="F742" s="250">
        <v>28.98</v>
      </c>
      <c r="G742" s="248">
        <v>141</v>
      </c>
    </row>
    <row r="743" spans="1:7">
      <c r="A743" s="440" t="s">
        <v>25</v>
      </c>
      <c r="B743" s="440"/>
      <c r="C743" s="351">
        <v>560</v>
      </c>
      <c r="D743" s="250">
        <v>19.920000000000002</v>
      </c>
      <c r="E743" s="250">
        <v>15.95</v>
      </c>
      <c r="F743" s="250">
        <v>91.51</v>
      </c>
      <c r="G743" s="250">
        <v>591.99</v>
      </c>
    </row>
    <row r="744" spans="1:7">
      <c r="A744" s="440" t="s">
        <v>214</v>
      </c>
      <c r="B744" s="440"/>
      <c r="C744" s="440"/>
      <c r="D744" s="440"/>
      <c r="E744" s="440"/>
      <c r="F744" s="440"/>
      <c r="G744" s="440"/>
    </row>
    <row r="745" spans="1:7">
      <c r="A745" s="248">
        <v>55.01</v>
      </c>
      <c r="B745" s="249" t="s">
        <v>150</v>
      </c>
      <c r="C745" s="248">
        <v>100</v>
      </c>
      <c r="D745" s="250">
        <v>1.26</v>
      </c>
      <c r="E745" s="252">
        <v>8.1</v>
      </c>
      <c r="F745" s="250">
        <v>6.25</v>
      </c>
      <c r="G745" s="250">
        <v>103.67</v>
      </c>
    </row>
    <row r="746" spans="1:7" ht="31.2">
      <c r="A746" s="248">
        <v>88</v>
      </c>
      <c r="B746" s="249" t="s">
        <v>326</v>
      </c>
      <c r="C746" s="248">
        <v>255</v>
      </c>
      <c r="D746" s="250">
        <v>2.42</v>
      </c>
      <c r="E746" s="250">
        <v>4.0599999999999996</v>
      </c>
      <c r="F746" s="250">
        <v>11.49</v>
      </c>
      <c r="G746" s="250">
        <v>92.87</v>
      </c>
    </row>
    <row r="747" spans="1:7">
      <c r="A747" s="248">
        <v>284.01</v>
      </c>
      <c r="B747" s="249" t="s">
        <v>339</v>
      </c>
      <c r="C747" s="248">
        <v>250</v>
      </c>
      <c r="D747" s="250">
        <v>33.07</v>
      </c>
      <c r="E747" s="250">
        <v>16.87</v>
      </c>
      <c r="F747" s="252">
        <v>37.200000000000003</v>
      </c>
      <c r="G747" s="250">
        <v>433.24</v>
      </c>
    </row>
    <row r="748" spans="1:7">
      <c r="A748" s="248"/>
      <c r="B748" s="249" t="s">
        <v>22</v>
      </c>
      <c r="C748" s="248">
        <v>80</v>
      </c>
      <c r="D748" s="250">
        <v>6.32</v>
      </c>
      <c r="E748" s="252">
        <v>0.8</v>
      </c>
      <c r="F748" s="250">
        <v>38.64</v>
      </c>
      <c r="G748" s="248">
        <v>188</v>
      </c>
    </row>
    <row r="749" spans="1:7">
      <c r="A749" s="248"/>
      <c r="B749" s="249" t="s">
        <v>127</v>
      </c>
      <c r="C749" s="248">
        <v>80</v>
      </c>
      <c r="D749" s="250">
        <v>5.28</v>
      </c>
      <c r="E749" s="250">
        <v>0.96</v>
      </c>
      <c r="F749" s="250">
        <v>31.72</v>
      </c>
      <c r="G749" s="252">
        <v>158.4</v>
      </c>
    </row>
    <row r="750" spans="1:7">
      <c r="A750" s="440" t="s">
        <v>128</v>
      </c>
      <c r="B750" s="440"/>
      <c r="C750" s="248">
        <v>795</v>
      </c>
      <c r="D750" s="250">
        <f>SUM(D745:D749)</f>
        <v>48.35</v>
      </c>
      <c r="E750" s="250">
        <f>SUM(E745:E749)</f>
        <v>30.790000000000003</v>
      </c>
      <c r="F750" s="250">
        <f>SUM(F745:F749)</f>
        <v>125.30000000000001</v>
      </c>
      <c r="G750" s="250">
        <f>SUM(G745:G749)</f>
        <v>976.18</v>
      </c>
    </row>
    <row r="751" spans="1:7">
      <c r="A751" s="440" t="s">
        <v>215</v>
      </c>
      <c r="B751" s="440"/>
      <c r="C751" s="440"/>
      <c r="D751" s="440"/>
      <c r="E751" s="440"/>
      <c r="F751" s="440"/>
      <c r="G751" s="440"/>
    </row>
    <row r="752" spans="1:7">
      <c r="A752" s="248">
        <v>406</v>
      </c>
      <c r="B752" s="249" t="s">
        <v>246</v>
      </c>
      <c r="C752" s="248">
        <v>75</v>
      </c>
      <c r="D752" s="250">
        <v>11.93</v>
      </c>
      <c r="E752" s="250">
        <v>8.75</v>
      </c>
      <c r="F752" s="250">
        <v>29.52</v>
      </c>
      <c r="G752" s="250">
        <v>244.35</v>
      </c>
    </row>
    <row r="753" spans="1:257">
      <c r="A753" s="248">
        <v>376.01</v>
      </c>
      <c r="B753" s="249" t="s">
        <v>232</v>
      </c>
      <c r="C753" s="248">
        <v>200</v>
      </c>
      <c r="D753" s="252">
        <v>0.2</v>
      </c>
      <c r="E753" s="250">
        <v>0.02</v>
      </c>
      <c r="F753" s="250">
        <v>11.05</v>
      </c>
      <c r="G753" s="250">
        <v>45.41</v>
      </c>
    </row>
    <row r="754" spans="1:257">
      <c r="A754" s="248">
        <v>338.02</v>
      </c>
      <c r="B754" s="249" t="s">
        <v>230</v>
      </c>
      <c r="C754" s="248">
        <v>150</v>
      </c>
      <c r="D754" s="252">
        <v>0.6</v>
      </c>
      <c r="E754" s="252">
        <v>0.6</v>
      </c>
      <c r="F754" s="252">
        <v>14.7</v>
      </c>
      <c r="G754" s="252">
        <v>70.5</v>
      </c>
    </row>
    <row r="755" spans="1:257">
      <c r="A755" s="440" t="s">
        <v>218</v>
      </c>
      <c r="B755" s="440"/>
      <c r="C755" s="351">
        <v>425</v>
      </c>
      <c r="D755" s="250">
        <v>12.73</v>
      </c>
      <c r="E755" s="250">
        <v>9.3699999999999992</v>
      </c>
      <c r="F755" s="250">
        <v>55.27</v>
      </c>
      <c r="G755" s="250">
        <v>360.26</v>
      </c>
    </row>
    <row r="756" spans="1:257">
      <c r="A756" s="440" t="s">
        <v>219</v>
      </c>
      <c r="B756" s="440"/>
      <c r="C756" s="440"/>
      <c r="D756" s="440"/>
      <c r="E756" s="440"/>
      <c r="F756" s="440"/>
      <c r="G756" s="440"/>
    </row>
    <row r="757" spans="1:257" s="355" customFormat="1" ht="15" customHeight="1">
      <c r="A757" s="253">
        <v>99.01</v>
      </c>
      <c r="B757" s="254" t="s">
        <v>245</v>
      </c>
      <c r="C757" s="253">
        <v>100</v>
      </c>
      <c r="D757" s="353">
        <v>1.84</v>
      </c>
      <c r="E757" s="353">
        <v>8.26</v>
      </c>
      <c r="F757" s="353">
        <v>12.82</v>
      </c>
      <c r="G757" s="255">
        <v>133.30000000000001</v>
      </c>
      <c r="H757" s="354"/>
      <c r="I757" s="354"/>
      <c r="J757" s="354"/>
      <c r="K757" s="354"/>
      <c r="L757" s="354"/>
      <c r="M757" s="354"/>
      <c r="N757" s="354"/>
      <c r="O757" s="354"/>
      <c r="P757" s="354"/>
      <c r="Q757" s="354"/>
      <c r="R757" s="354"/>
      <c r="S757" s="354"/>
      <c r="T757" s="354"/>
      <c r="U757" s="354"/>
      <c r="V757" s="354"/>
      <c r="W757" s="354"/>
      <c r="X757" s="354"/>
      <c r="Y757" s="354"/>
      <c r="Z757" s="354"/>
      <c r="AA757" s="354"/>
      <c r="AB757" s="354"/>
      <c r="AC757" s="354"/>
      <c r="AD757" s="354"/>
      <c r="AE757" s="354"/>
      <c r="AF757" s="354"/>
      <c r="AG757" s="354"/>
      <c r="AH757" s="354"/>
      <c r="AI757" s="354"/>
      <c r="AJ757" s="354"/>
      <c r="AK757" s="354"/>
      <c r="AL757" s="354"/>
      <c r="AM757" s="354"/>
      <c r="AN757" s="354"/>
      <c r="AO757" s="354"/>
      <c r="AP757" s="354"/>
      <c r="AQ757" s="354"/>
      <c r="AR757" s="354"/>
      <c r="AS757" s="354"/>
      <c r="AT757" s="354"/>
      <c r="AU757" s="354"/>
      <c r="AV757" s="354"/>
      <c r="AW757" s="354"/>
      <c r="AX757" s="354"/>
      <c r="AY757" s="354"/>
      <c r="AZ757" s="354"/>
      <c r="BA757" s="354"/>
      <c r="BB757" s="354"/>
      <c r="BC757" s="354"/>
      <c r="BD757" s="354"/>
      <c r="BE757" s="354"/>
      <c r="BF757" s="354"/>
      <c r="BG757" s="354"/>
      <c r="BH757" s="354"/>
      <c r="BI757" s="354"/>
      <c r="BJ757" s="354"/>
      <c r="BK757" s="354"/>
      <c r="BL757" s="354"/>
      <c r="BM757" s="354"/>
      <c r="BN757" s="354"/>
      <c r="BO757" s="354"/>
      <c r="BP757" s="354"/>
      <c r="BQ757" s="354"/>
      <c r="BR757" s="354"/>
      <c r="BS757" s="354"/>
      <c r="BT757" s="354"/>
      <c r="BU757" s="354"/>
      <c r="BV757" s="354"/>
      <c r="BW757" s="354"/>
      <c r="BX757" s="354"/>
      <c r="BY757" s="354"/>
      <c r="BZ757" s="354"/>
      <c r="CA757" s="354"/>
      <c r="CB757" s="354"/>
      <c r="CC757" s="354"/>
      <c r="CD757" s="354"/>
      <c r="CE757" s="354"/>
      <c r="CF757" s="354"/>
      <c r="CG757" s="354"/>
      <c r="CH757" s="354"/>
      <c r="CI757" s="354"/>
      <c r="CJ757" s="354"/>
      <c r="CK757" s="354"/>
      <c r="CL757" s="354"/>
      <c r="CM757" s="354"/>
      <c r="CN757" s="354"/>
      <c r="CO757" s="354"/>
      <c r="CP757" s="354"/>
      <c r="CQ757" s="354"/>
      <c r="CR757" s="354"/>
      <c r="CS757" s="354"/>
      <c r="CT757" s="354"/>
      <c r="CU757" s="354"/>
      <c r="CV757" s="354"/>
      <c r="CW757" s="354"/>
      <c r="CX757" s="354"/>
      <c r="CY757" s="354"/>
      <c r="CZ757" s="354"/>
      <c r="DA757" s="354"/>
      <c r="DB757" s="354"/>
      <c r="DC757" s="354"/>
      <c r="DD757" s="354"/>
      <c r="DE757" s="354"/>
      <c r="DF757" s="354"/>
      <c r="DG757" s="354"/>
      <c r="DH757" s="354"/>
      <c r="DI757" s="354"/>
      <c r="DJ757" s="354"/>
      <c r="DK757" s="354"/>
      <c r="DL757" s="354"/>
      <c r="DM757" s="354"/>
      <c r="DN757" s="354"/>
      <c r="DO757" s="354"/>
      <c r="DP757" s="354"/>
      <c r="DQ757" s="354"/>
      <c r="DR757" s="354"/>
      <c r="DS757" s="354"/>
      <c r="DT757" s="354"/>
      <c r="DU757" s="354"/>
      <c r="DV757" s="354"/>
      <c r="DW757" s="354"/>
      <c r="DX757" s="354"/>
      <c r="DY757" s="354"/>
      <c r="DZ757" s="354"/>
      <c r="EA757" s="354"/>
      <c r="EB757" s="354"/>
      <c r="EC757" s="354"/>
      <c r="ED757" s="354"/>
      <c r="EE757" s="354"/>
      <c r="EF757" s="354"/>
      <c r="EG757" s="354"/>
      <c r="EH757" s="354"/>
      <c r="EI757" s="354"/>
      <c r="EJ757" s="354"/>
      <c r="EK757" s="354"/>
      <c r="EL757" s="354"/>
      <c r="EM757" s="354"/>
      <c r="EN757" s="354"/>
      <c r="EO757" s="354"/>
      <c r="EP757" s="354"/>
      <c r="EQ757" s="354"/>
      <c r="ER757" s="354"/>
      <c r="ES757" s="354"/>
      <c r="ET757" s="354"/>
      <c r="EU757" s="354"/>
      <c r="EV757" s="354"/>
      <c r="EW757" s="354"/>
      <c r="EX757" s="354"/>
      <c r="EY757" s="354"/>
      <c r="EZ757" s="354"/>
      <c r="FA757" s="354"/>
      <c r="FB757" s="354"/>
      <c r="FC757" s="354"/>
      <c r="FD757" s="354"/>
      <c r="FE757" s="354"/>
      <c r="FF757" s="354"/>
      <c r="FG757" s="354"/>
      <c r="FH757" s="354"/>
      <c r="FI757" s="354"/>
      <c r="FJ757" s="354"/>
      <c r="FK757" s="354"/>
      <c r="FL757" s="354"/>
      <c r="FM757" s="354"/>
      <c r="FN757" s="354"/>
      <c r="FO757" s="354"/>
      <c r="FP757" s="354"/>
      <c r="FQ757" s="354"/>
      <c r="FR757" s="354"/>
      <c r="FS757" s="354"/>
      <c r="FT757" s="354"/>
      <c r="FU757" s="354"/>
      <c r="FV757" s="354"/>
      <c r="FW757" s="354"/>
      <c r="FX757" s="354"/>
      <c r="FY757" s="354"/>
      <c r="FZ757" s="354"/>
      <c r="GA757" s="354"/>
      <c r="GB757" s="354"/>
      <c r="GC757" s="354"/>
      <c r="GD757" s="354"/>
      <c r="GE757" s="354"/>
      <c r="GF757" s="354"/>
      <c r="GG757" s="354"/>
      <c r="GH757" s="354"/>
      <c r="GI757" s="354"/>
      <c r="GJ757" s="354"/>
      <c r="GK757" s="354"/>
      <c r="GL757" s="354"/>
      <c r="GM757" s="354"/>
      <c r="GN757" s="354"/>
      <c r="GO757" s="354"/>
      <c r="GP757" s="354"/>
      <c r="GQ757" s="354"/>
      <c r="GR757" s="354"/>
      <c r="GS757" s="354"/>
      <c r="GT757" s="354"/>
      <c r="GU757" s="354"/>
      <c r="GV757" s="354"/>
      <c r="GW757" s="354"/>
      <c r="GX757" s="354"/>
      <c r="GY757" s="354"/>
      <c r="GZ757" s="354"/>
      <c r="HA757" s="354"/>
      <c r="HB757" s="354"/>
      <c r="HC757" s="354"/>
      <c r="HD757" s="354"/>
      <c r="HE757" s="354"/>
      <c r="HF757" s="354"/>
      <c r="HG757" s="354"/>
      <c r="HH757" s="354"/>
      <c r="HI757" s="354"/>
      <c r="HJ757" s="354"/>
      <c r="HK757" s="354"/>
      <c r="HL757" s="354"/>
      <c r="HM757" s="354"/>
      <c r="HN757" s="354"/>
      <c r="HO757" s="354"/>
      <c r="HP757" s="354"/>
      <c r="HQ757" s="354"/>
      <c r="HR757" s="354"/>
      <c r="HS757" s="354"/>
      <c r="HT757" s="354"/>
      <c r="HU757" s="354"/>
      <c r="HV757" s="354"/>
      <c r="HW757" s="354"/>
      <c r="HX757" s="354"/>
      <c r="HY757" s="354"/>
      <c r="HZ757" s="354"/>
      <c r="IA757" s="354"/>
      <c r="IB757" s="354"/>
      <c r="IC757" s="354"/>
      <c r="ID757" s="354"/>
      <c r="IE757" s="354"/>
      <c r="IF757" s="354"/>
      <c r="IG757" s="354"/>
      <c r="IH757" s="354"/>
      <c r="II757" s="354"/>
      <c r="IJ757" s="354"/>
      <c r="IK757" s="354"/>
      <c r="IL757" s="354"/>
      <c r="IM757" s="354"/>
      <c r="IN757" s="354"/>
      <c r="IO757" s="354"/>
      <c r="IP757" s="354"/>
      <c r="IQ757" s="354"/>
      <c r="IR757" s="354"/>
      <c r="IS757" s="354"/>
      <c r="IT757" s="354"/>
      <c r="IU757" s="354"/>
      <c r="IV757" s="354"/>
      <c r="IW757" s="354"/>
    </row>
    <row r="758" spans="1:257" s="355" customFormat="1" ht="24.45" customHeight="1">
      <c r="A758" s="253">
        <v>279</v>
      </c>
      <c r="B758" s="254" t="s">
        <v>299</v>
      </c>
      <c r="C758" s="253">
        <v>100</v>
      </c>
      <c r="D758" s="255">
        <v>16.8</v>
      </c>
      <c r="E758" s="353">
        <v>11.35</v>
      </c>
      <c r="F758" s="353">
        <v>6.87</v>
      </c>
      <c r="G758" s="353">
        <v>196.79</v>
      </c>
      <c r="H758" s="354"/>
      <c r="I758" s="354"/>
      <c r="J758" s="354"/>
      <c r="K758" s="354"/>
      <c r="L758" s="354"/>
      <c r="M758" s="354"/>
      <c r="N758" s="354"/>
      <c r="O758" s="354"/>
      <c r="P758" s="354"/>
      <c r="Q758" s="354"/>
      <c r="R758" s="354"/>
      <c r="S758" s="354"/>
      <c r="T758" s="354"/>
      <c r="U758" s="354"/>
      <c r="V758" s="354"/>
      <c r="W758" s="354"/>
      <c r="X758" s="354"/>
      <c r="Y758" s="354"/>
      <c r="Z758" s="354"/>
      <c r="AA758" s="354"/>
      <c r="AB758" s="354"/>
      <c r="AC758" s="354"/>
      <c r="AD758" s="354"/>
      <c r="AE758" s="354"/>
      <c r="AF758" s="354"/>
      <c r="AG758" s="354"/>
      <c r="AH758" s="354"/>
      <c r="AI758" s="354"/>
      <c r="AJ758" s="354"/>
      <c r="AK758" s="354"/>
      <c r="AL758" s="354"/>
      <c r="AM758" s="354"/>
      <c r="AN758" s="354"/>
      <c r="AO758" s="354"/>
      <c r="AP758" s="354"/>
      <c r="AQ758" s="354"/>
      <c r="AR758" s="354"/>
      <c r="AS758" s="354"/>
      <c r="AT758" s="354"/>
      <c r="AU758" s="354"/>
      <c r="AV758" s="354"/>
      <c r="AW758" s="354"/>
      <c r="AX758" s="354"/>
      <c r="AY758" s="354"/>
      <c r="AZ758" s="354"/>
      <c r="BA758" s="354"/>
      <c r="BB758" s="354"/>
      <c r="BC758" s="354"/>
      <c r="BD758" s="354"/>
      <c r="BE758" s="354"/>
      <c r="BF758" s="354"/>
      <c r="BG758" s="354"/>
      <c r="BH758" s="354"/>
      <c r="BI758" s="354"/>
      <c r="BJ758" s="354"/>
      <c r="BK758" s="354"/>
      <c r="BL758" s="354"/>
      <c r="BM758" s="354"/>
      <c r="BN758" s="354"/>
      <c r="BO758" s="354"/>
      <c r="BP758" s="354"/>
      <c r="BQ758" s="354"/>
      <c r="BR758" s="354"/>
      <c r="BS758" s="354"/>
      <c r="BT758" s="354"/>
      <c r="BU758" s="354"/>
      <c r="BV758" s="354"/>
      <c r="BW758" s="354"/>
      <c r="BX758" s="354"/>
      <c r="BY758" s="354"/>
      <c r="BZ758" s="354"/>
      <c r="CA758" s="354"/>
      <c r="CB758" s="354"/>
      <c r="CC758" s="354"/>
      <c r="CD758" s="354"/>
      <c r="CE758" s="354"/>
      <c r="CF758" s="354"/>
      <c r="CG758" s="354"/>
      <c r="CH758" s="354"/>
      <c r="CI758" s="354"/>
      <c r="CJ758" s="354"/>
      <c r="CK758" s="354"/>
      <c r="CL758" s="354"/>
      <c r="CM758" s="354"/>
      <c r="CN758" s="354"/>
      <c r="CO758" s="354"/>
      <c r="CP758" s="354"/>
      <c r="CQ758" s="354"/>
      <c r="CR758" s="354"/>
      <c r="CS758" s="354"/>
      <c r="CT758" s="354"/>
      <c r="CU758" s="354"/>
      <c r="CV758" s="354"/>
      <c r="CW758" s="354"/>
      <c r="CX758" s="354"/>
      <c r="CY758" s="354"/>
      <c r="CZ758" s="354"/>
      <c r="DA758" s="354"/>
      <c r="DB758" s="354"/>
      <c r="DC758" s="354"/>
      <c r="DD758" s="354"/>
      <c r="DE758" s="354"/>
      <c r="DF758" s="354"/>
      <c r="DG758" s="354"/>
      <c r="DH758" s="354"/>
      <c r="DI758" s="354"/>
      <c r="DJ758" s="354"/>
      <c r="DK758" s="354"/>
      <c r="DL758" s="354"/>
      <c r="DM758" s="354"/>
      <c r="DN758" s="354"/>
      <c r="DO758" s="354"/>
      <c r="DP758" s="354"/>
      <c r="DQ758" s="354"/>
      <c r="DR758" s="354"/>
      <c r="DS758" s="354"/>
      <c r="DT758" s="354"/>
      <c r="DU758" s="354"/>
      <c r="DV758" s="354"/>
      <c r="DW758" s="354"/>
      <c r="DX758" s="354"/>
      <c r="DY758" s="354"/>
      <c r="DZ758" s="354"/>
      <c r="EA758" s="354"/>
      <c r="EB758" s="354"/>
      <c r="EC758" s="354"/>
      <c r="ED758" s="354"/>
      <c r="EE758" s="354"/>
      <c r="EF758" s="354"/>
      <c r="EG758" s="354"/>
      <c r="EH758" s="354"/>
      <c r="EI758" s="354"/>
      <c r="EJ758" s="354"/>
      <c r="EK758" s="354"/>
      <c r="EL758" s="354"/>
      <c r="EM758" s="354"/>
      <c r="EN758" s="354"/>
      <c r="EO758" s="354"/>
      <c r="EP758" s="354"/>
      <c r="EQ758" s="354"/>
      <c r="ER758" s="354"/>
      <c r="ES758" s="354"/>
      <c r="ET758" s="354"/>
      <c r="EU758" s="354"/>
      <c r="EV758" s="354"/>
      <c r="EW758" s="354"/>
      <c r="EX758" s="354"/>
      <c r="EY758" s="354"/>
      <c r="EZ758" s="354"/>
      <c r="FA758" s="354"/>
      <c r="FB758" s="354"/>
      <c r="FC758" s="354"/>
      <c r="FD758" s="354"/>
      <c r="FE758" s="354"/>
      <c r="FF758" s="354"/>
      <c r="FG758" s="354"/>
      <c r="FH758" s="354"/>
      <c r="FI758" s="354"/>
      <c r="FJ758" s="354"/>
      <c r="FK758" s="354"/>
      <c r="FL758" s="354"/>
      <c r="FM758" s="354"/>
      <c r="FN758" s="354"/>
      <c r="FO758" s="354"/>
      <c r="FP758" s="354"/>
      <c r="FQ758" s="354"/>
      <c r="FR758" s="354"/>
      <c r="FS758" s="354"/>
      <c r="FT758" s="354"/>
      <c r="FU758" s="354"/>
      <c r="FV758" s="354"/>
      <c r="FW758" s="354"/>
      <c r="FX758" s="354"/>
      <c r="FY758" s="354"/>
      <c r="FZ758" s="354"/>
      <c r="GA758" s="354"/>
      <c r="GB758" s="354"/>
      <c r="GC758" s="354"/>
      <c r="GD758" s="354"/>
      <c r="GE758" s="354"/>
      <c r="GF758" s="354"/>
      <c r="GG758" s="354"/>
      <c r="GH758" s="354"/>
      <c r="GI758" s="354"/>
      <c r="GJ758" s="354"/>
      <c r="GK758" s="354"/>
      <c r="GL758" s="354"/>
      <c r="GM758" s="354"/>
      <c r="GN758" s="354"/>
      <c r="GO758" s="354"/>
      <c r="GP758" s="354"/>
      <c r="GQ758" s="354"/>
      <c r="GR758" s="354"/>
      <c r="GS758" s="354"/>
      <c r="GT758" s="354"/>
      <c r="GU758" s="354"/>
      <c r="GV758" s="354"/>
      <c r="GW758" s="354"/>
      <c r="GX758" s="354"/>
      <c r="GY758" s="354"/>
      <c r="GZ758" s="354"/>
      <c r="HA758" s="354"/>
      <c r="HB758" s="354"/>
      <c r="HC758" s="354"/>
      <c r="HD758" s="354"/>
      <c r="HE758" s="354"/>
      <c r="HF758" s="354"/>
      <c r="HG758" s="354"/>
      <c r="HH758" s="354"/>
      <c r="HI758" s="354"/>
      <c r="HJ758" s="354"/>
      <c r="HK758" s="354"/>
      <c r="HL758" s="354"/>
      <c r="HM758" s="354"/>
      <c r="HN758" s="354"/>
      <c r="HO758" s="354"/>
      <c r="HP758" s="354"/>
      <c r="HQ758" s="354"/>
      <c r="HR758" s="354"/>
      <c r="HS758" s="354"/>
      <c r="HT758" s="354"/>
      <c r="HU758" s="354"/>
      <c r="HV758" s="354"/>
      <c r="HW758" s="354"/>
      <c r="HX758" s="354"/>
      <c r="HY758" s="354"/>
      <c r="HZ758" s="354"/>
      <c r="IA758" s="354"/>
      <c r="IB758" s="354"/>
      <c r="IC758" s="354"/>
      <c r="ID758" s="354"/>
      <c r="IE758" s="354"/>
      <c r="IF758" s="354"/>
      <c r="IG758" s="354"/>
      <c r="IH758" s="354"/>
      <c r="II758" s="354"/>
      <c r="IJ758" s="354"/>
      <c r="IK758" s="354"/>
      <c r="IL758" s="354"/>
      <c r="IM758" s="354"/>
      <c r="IN758" s="354"/>
      <c r="IO758" s="354"/>
      <c r="IP758" s="354"/>
      <c r="IQ758" s="354"/>
      <c r="IR758" s="354"/>
      <c r="IS758" s="354"/>
      <c r="IT758" s="354"/>
      <c r="IU758" s="354"/>
      <c r="IV758" s="354"/>
      <c r="IW758" s="354"/>
    </row>
    <row r="759" spans="1:257" s="355" customFormat="1" ht="18.45" customHeight="1">
      <c r="A759" s="253">
        <v>145.01</v>
      </c>
      <c r="B759" s="254" t="s">
        <v>266</v>
      </c>
      <c r="C759" s="253">
        <v>180</v>
      </c>
      <c r="D759" s="353">
        <v>3.97</v>
      </c>
      <c r="E759" s="353">
        <v>5.87</v>
      </c>
      <c r="F759" s="353">
        <v>28.22</v>
      </c>
      <c r="G759" s="353">
        <v>182.58</v>
      </c>
      <c r="H759" s="354"/>
      <c r="I759" s="354"/>
      <c r="J759" s="354"/>
      <c r="K759" s="354"/>
      <c r="L759" s="354"/>
      <c r="M759" s="354"/>
      <c r="N759" s="354"/>
      <c r="O759" s="354"/>
      <c r="P759" s="354"/>
      <c r="Q759" s="354"/>
      <c r="R759" s="354"/>
      <c r="S759" s="354"/>
      <c r="T759" s="354"/>
      <c r="U759" s="354"/>
      <c r="V759" s="354"/>
      <c r="W759" s="354"/>
      <c r="X759" s="354"/>
      <c r="Y759" s="354"/>
      <c r="Z759" s="354"/>
      <c r="AA759" s="354"/>
      <c r="AB759" s="354"/>
      <c r="AC759" s="354"/>
      <c r="AD759" s="354"/>
      <c r="AE759" s="354"/>
      <c r="AF759" s="354"/>
      <c r="AG759" s="354"/>
      <c r="AH759" s="354"/>
      <c r="AI759" s="354"/>
      <c r="AJ759" s="354"/>
      <c r="AK759" s="354"/>
      <c r="AL759" s="354"/>
      <c r="AM759" s="354"/>
      <c r="AN759" s="354"/>
      <c r="AO759" s="354"/>
      <c r="AP759" s="354"/>
      <c r="AQ759" s="354"/>
      <c r="AR759" s="354"/>
      <c r="AS759" s="354"/>
      <c r="AT759" s="354"/>
      <c r="AU759" s="354"/>
      <c r="AV759" s="354"/>
      <c r="AW759" s="354"/>
      <c r="AX759" s="354"/>
      <c r="AY759" s="354"/>
      <c r="AZ759" s="354"/>
      <c r="BA759" s="354"/>
      <c r="BB759" s="354"/>
      <c r="BC759" s="354"/>
      <c r="BD759" s="354"/>
      <c r="BE759" s="354"/>
      <c r="BF759" s="354"/>
      <c r="BG759" s="354"/>
      <c r="BH759" s="354"/>
      <c r="BI759" s="354"/>
      <c r="BJ759" s="354"/>
      <c r="BK759" s="354"/>
      <c r="BL759" s="354"/>
      <c r="BM759" s="354"/>
      <c r="BN759" s="354"/>
      <c r="BO759" s="354"/>
      <c r="BP759" s="354"/>
      <c r="BQ759" s="354"/>
      <c r="BR759" s="354"/>
      <c r="BS759" s="354"/>
      <c r="BT759" s="354"/>
      <c r="BU759" s="354"/>
      <c r="BV759" s="354"/>
      <c r="BW759" s="354"/>
      <c r="BX759" s="354"/>
      <c r="BY759" s="354"/>
      <c r="BZ759" s="354"/>
      <c r="CA759" s="354"/>
      <c r="CB759" s="354"/>
      <c r="CC759" s="354"/>
      <c r="CD759" s="354"/>
      <c r="CE759" s="354"/>
      <c r="CF759" s="354"/>
      <c r="CG759" s="354"/>
      <c r="CH759" s="354"/>
      <c r="CI759" s="354"/>
      <c r="CJ759" s="354"/>
      <c r="CK759" s="354"/>
      <c r="CL759" s="354"/>
      <c r="CM759" s="354"/>
      <c r="CN759" s="354"/>
      <c r="CO759" s="354"/>
      <c r="CP759" s="354"/>
      <c r="CQ759" s="354"/>
      <c r="CR759" s="354"/>
      <c r="CS759" s="354"/>
      <c r="CT759" s="354"/>
      <c r="CU759" s="354"/>
      <c r="CV759" s="354"/>
      <c r="CW759" s="354"/>
      <c r="CX759" s="354"/>
      <c r="CY759" s="354"/>
      <c r="CZ759" s="354"/>
      <c r="DA759" s="354"/>
      <c r="DB759" s="354"/>
      <c r="DC759" s="354"/>
      <c r="DD759" s="354"/>
      <c r="DE759" s="354"/>
      <c r="DF759" s="354"/>
      <c r="DG759" s="354"/>
      <c r="DH759" s="354"/>
      <c r="DI759" s="354"/>
      <c r="DJ759" s="354"/>
      <c r="DK759" s="354"/>
      <c r="DL759" s="354"/>
      <c r="DM759" s="354"/>
      <c r="DN759" s="354"/>
      <c r="DO759" s="354"/>
      <c r="DP759" s="354"/>
      <c r="DQ759" s="354"/>
      <c r="DR759" s="354"/>
      <c r="DS759" s="354"/>
      <c r="DT759" s="354"/>
      <c r="DU759" s="354"/>
      <c r="DV759" s="354"/>
      <c r="DW759" s="354"/>
      <c r="DX759" s="354"/>
      <c r="DY759" s="354"/>
      <c r="DZ759" s="354"/>
      <c r="EA759" s="354"/>
      <c r="EB759" s="354"/>
      <c r="EC759" s="354"/>
      <c r="ED759" s="354"/>
      <c r="EE759" s="354"/>
      <c r="EF759" s="354"/>
      <c r="EG759" s="354"/>
      <c r="EH759" s="354"/>
      <c r="EI759" s="354"/>
      <c r="EJ759" s="354"/>
      <c r="EK759" s="354"/>
      <c r="EL759" s="354"/>
      <c r="EM759" s="354"/>
      <c r="EN759" s="354"/>
      <c r="EO759" s="354"/>
      <c r="EP759" s="354"/>
      <c r="EQ759" s="354"/>
      <c r="ER759" s="354"/>
      <c r="ES759" s="354"/>
      <c r="ET759" s="354"/>
      <c r="EU759" s="354"/>
      <c r="EV759" s="354"/>
      <c r="EW759" s="354"/>
      <c r="EX759" s="354"/>
      <c r="EY759" s="354"/>
      <c r="EZ759" s="354"/>
      <c r="FA759" s="354"/>
      <c r="FB759" s="354"/>
      <c r="FC759" s="354"/>
      <c r="FD759" s="354"/>
      <c r="FE759" s="354"/>
      <c r="FF759" s="354"/>
      <c r="FG759" s="354"/>
      <c r="FH759" s="354"/>
      <c r="FI759" s="354"/>
      <c r="FJ759" s="354"/>
      <c r="FK759" s="354"/>
      <c r="FL759" s="354"/>
      <c r="FM759" s="354"/>
      <c r="FN759" s="354"/>
      <c r="FO759" s="354"/>
      <c r="FP759" s="354"/>
      <c r="FQ759" s="354"/>
      <c r="FR759" s="354"/>
      <c r="FS759" s="354"/>
      <c r="FT759" s="354"/>
      <c r="FU759" s="354"/>
      <c r="FV759" s="354"/>
      <c r="FW759" s="354"/>
      <c r="FX759" s="354"/>
      <c r="FY759" s="354"/>
      <c r="FZ759" s="354"/>
      <c r="GA759" s="354"/>
      <c r="GB759" s="354"/>
      <c r="GC759" s="354"/>
      <c r="GD759" s="354"/>
      <c r="GE759" s="354"/>
      <c r="GF759" s="354"/>
      <c r="GG759" s="354"/>
      <c r="GH759" s="354"/>
      <c r="GI759" s="354"/>
      <c r="GJ759" s="354"/>
      <c r="GK759" s="354"/>
      <c r="GL759" s="354"/>
      <c r="GM759" s="354"/>
      <c r="GN759" s="354"/>
      <c r="GO759" s="354"/>
      <c r="GP759" s="354"/>
      <c r="GQ759" s="354"/>
      <c r="GR759" s="354"/>
      <c r="GS759" s="354"/>
      <c r="GT759" s="354"/>
      <c r="GU759" s="354"/>
      <c r="GV759" s="354"/>
      <c r="GW759" s="354"/>
      <c r="GX759" s="354"/>
      <c r="GY759" s="354"/>
      <c r="GZ759" s="354"/>
      <c r="HA759" s="354"/>
      <c r="HB759" s="354"/>
      <c r="HC759" s="354"/>
      <c r="HD759" s="354"/>
      <c r="HE759" s="354"/>
      <c r="HF759" s="354"/>
      <c r="HG759" s="354"/>
      <c r="HH759" s="354"/>
      <c r="HI759" s="354"/>
      <c r="HJ759" s="354"/>
      <c r="HK759" s="354"/>
      <c r="HL759" s="354"/>
      <c r="HM759" s="354"/>
      <c r="HN759" s="354"/>
      <c r="HO759" s="354"/>
      <c r="HP759" s="354"/>
      <c r="HQ759" s="354"/>
      <c r="HR759" s="354"/>
      <c r="HS759" s="354"/>
      <c r="HT759" s="354"/>
      <c r="HU759" s="354"/>
      <c r="HV759" s="354"/>
      <c r="HW759" s="354"/>
      <c r="HX759" s="354"/>
      <c r="HY759" s="354"/>
      <c r="HZ759" s="354"/>
      <c r="IA759" s="354"/>
      <c r="IB759" s="354"/>
      <c r="IC759" s="354"/>
      <c r="ID759" s="354"/>
      <c r="IE759" s="354"/>
      <c r="IF759" s="354"/>
      <c r="IG759" s="354"/>
      <c r="IH759" s="354"/>
      <c r="II759" s="354"/>
      <c r="IJ759" s="354"/>
      <c r="IK759" s="354"/>
      <c r="IL759" s="354"/>
      <c r="IM759" s="354"/>
      <c r="IN759" s="354"/>
      <c r="IO759" s="354"/>
      <c r="IP759" s="354"/>
      <c r="IQ759" s="354"/>
      <c r="IR759" s="354"/>
      <c r="IS759" s="354"/>
      <c r="IT759" s="354"/>
      <c r="IU759" s="354"/>
      <c r="IV759" s="354"/>
      <c r="IW759" s="354"/>
    </row>
    <row r="760" spans="1:257" ht="15" customHeight="1">
      <c r="A760" s="248">
        <v>377</v>
      </c>
      <c r="B760" s="249" t="s">
        <v>21</v>
      </c>
      <c r="C760" s="248">
        <v>200</v>
      </c>
      <c r="D760" s="250">
        <v>0.06</v>
      </c>
      <c r="E760" s="250">
        <v>0.01</v>
      </c>
      <c r="F760" s="250">
        <v>11.19</v>
      </c>
      <c r="G760" s="250">
        <v>46.28</v>
      </c>
    </row>
    <row r="761" spans="1:257" ht="15" customHeight="1">
      <c r="A761" s="248"/>
      <c r="B761" s="249" t="s">
        <v>22</v>
      </c>
      <c r="C761" s="248">
        <v>100</v>
      </c>
      <c r="D761" s="250">
        <v>7.9</v>
      </c>
      <c r="E761" s="252">
        <v>1</v>
      </c>
      <c r="F761" s="250">
        <v>48.3</v>
      </c>
      <c r="G761" s="248">
        <v>235</v>
      </c>
    </row>
    <row r="762" spans="1:257">
      <c r="A762" s="440" t="s">
        <v>223</v>
      </c>
      <c r="B762" s="440"/>
      <c r="C762" s="351">
        <v>620</v>
      </c>
      <c r="D762" s="250">
        <v>26.64</v>
      </c>
      <c r="E762" s="250">
        <v>15.73</v>
      </c>
      <c r="F762" s="250">
        <v>88.66</v>
      </c>
      <c r="G762" s="250">
        <v>605.54999999999995</v>
      </c>
    </row>
    <row r="763" spans="1:257">
      <c r="A763" s="440" t="s">
        <v>224</v>
      </c>
      <c r="B763" s="440"/>
      <c r="C763" s="440"/>
      <c r="D763" s="440"/>
      <c r="E763" s="440"/>
      <c r="F763" s="440"/>
      <c r="G763" s="440"/>
    </row>
    <row r="764" spans="1:257">
      <c r="A764" s="248">
        <v>376.02</v>
      </c>
      <c r="B764" s="249" t="s">
        <v>225</v>
      </c>
      <c r="C764" s="248">
        <v>200</v>
      </c>
      <c r="D764" s="252">
        <v>5.6</v>
      </c>
      <c r="E764" s="248">
        <v>4.8</v>
      </c>
      <c r="F764" s="252">
        <v>30</v>
      </c>
      <c r="G764" s="248">
        <v>186</v>
      </c>
    </row>
    <row r="765" spans="1:257">
      <c r="A765" s="440" t="s">
        <v>226</v>
      </c>
      <c r="B765" s="440"/>
      <c r="C765" s="351">
        <v>200</v>
      </c>
      <c r="D765" s="250">
        <v>5.8</v>
      </c>
      <c r="E765" s="250">
        <v>5</v>
      </c>
      <c r="F765" s="250">
        <v>8</v>
      </c>
      <c r="G765" s="248">
        <v>106</v>
      </c>
    </row>
    <row r="766" spans="1:257">
      <c r="A766" s="440" t="s">
        <v>227</v>
      </c>
      <c r="B766" s="440"/>
      <c r="C766" s="357">
        <f>C765+C762+C755+C750+C743</f>
        <v>2600</v>
      </c>
      <c r="D766" s="358">
        <f>D765+D762+D755+D750+D743</f>
        <v>113.44000000000001</v>
      </c>
      <c r="E766" s="358">
        <f>E765+E762+E755+E750+E743</f>
        <v>76.84</v>
      </c>
      <c r="F766" s="358">
        <f>F765+F762+F755+F750+F743</f>
        <v>368.74</v>
      </c>
      <c r="G766" s="358">
        <f>G765+G762+G755+G750+G743</f>
        <v>2639.9799999999996</v>
      </c>
    </row>
    <row r="767" spans="1:257">
      <c r="A767" s="345"/>
      <c r="B767" s="346"/>
      <c r="C767" s="346"/>
      <c r="D767" s="346"/>
      <c r="E767" s="346"/>
      <c r="F767" s="346"/>
      <c r="G767" s="346"/>
    </row>
    <row r="768" spans="1:257">
      <c r="A768" s="406"/>
      <c r="B768" s="406"/>
      <c r="C768" s="406"/>
      <c r="D768" s="406"/>
      <c r="E768" s="406"/>
      <c r="F768" s="406"/>
      <c r="G768" s="406"/>
    </row>
    <row r="769" spans="1:7">
      <c r="A769" s="347" t="s">
        <v>209</v>
      </c>
      <c r="B769" s="443" t="s">
        <v>248</v>
      </c>
      <c r="C769" s="443"/>
      <c r="D769" s="443"/>
      <c r="E769" s="406"/>
      <c r="F769" s="406"/>
      <c r="G769" s="406"/>
    </row>
    <row r="770" spans="1:7">
      <c r="A770" s="347" t="s">
        <v>211</v>
      </c>
      <c r="B770" s="443">
        <v>3</v>
      </c>
      <c r="C770" s="443"/>
      <c r="D770" s="443"/>
      <c r="E770" s="348"/>
      <c r="F770" s="346"/>
      <c r="G770" s="346"/>
    </row>
    <row r="771" spans="1:7" ht="15.6" customHeight="1">
      <c r="A771" s="444" t="s">
        <v>6</v>
      </c>
      <c r="B771" s="442" t="s">
        <v>7</v>
      </c>
      <c r="C771" s="442" t="s">
        <v>8</v>
      </c>
      <c r="D771" s="442" t="s">
        <v>10</v>
      </c>
      <c r="E771" s="442"/>
      <c r="F771" s="442"/>
      <c r="G771" s="442" t="s">
        <v>11</v>
      </c>
    </row>
    <row r="772" spans="1:7">
      <c r="A772" s="444"/>
      <c r="B772" s="442"/>
      <c r="C772" s="442"/>
      <c r="D772" s="350" t="s">
        <v>12</v>
      </c>
      <c r="E772" s="350" t="s">
        <v>13</v>
      </c>
      <c r="F772" s="350" t="s">
        <v>14</v>
      </c>
      <c r="G772" s="442"/>
    </row>
    <row r="773" spans="1:7">
      <c r="A773" s="351">
        <v>1</v>
      </c>
      <c r="B773" s="351">
        <v>2</v>
      </c>
      <c r="C773" s="351">
        <v>3</v>
      </c>
      <c r="D773" s="351">
        <v>4</v>
      </c>
      <c r="E773" s="351">
        <v>5</v>
      </c>
      <c r="F773" s="351">
        <v>6</v>
      </c>
      <c r="G773" s="351">
        <v>7</v>
      </c>
    </row>
    <row r="774" spans="1:7">
      <c r="A774" s="440" t="s">
        <v>212</v>
      </c>
      <c r="B774" s="440"/>
      <c r="C774" s="440"/>
      <c r="D774" s="440"/>
      <c r="E774" s="440"/>
      <c r="F774" s="440"/>
      <c r="G774" s="440"/>
    </row>
    <row r="775" spans="1:7">
      <c r="A775" s="248">
        <v>14</v>
      </c>
      <c r="B775" s="249" t="s">
        <v>28</v>
      </c>
      <c r="C775" s="248">
        <v>10</v>
      </c>
      <c r="D775" s="250">
        <v>0.08</v>
      </c>
      <c r="E775" s="250">
        <v>7.25</v>
      </c>
      <c r="F775" s="250">
        <v>0.13</v>
      </c>
      <c r="G775" s="250">
        <v>66.09</v>
      </c>
    </row>
    <row r="776" spans="1:7">
      <c r="A776" s="248">
        <v>209</v>
      </c>
      <c r="B776" s="249" t="s">
        <v>249</v>
      </c>
      <c r="C776" s="248">
        <v>40</v>
      </c>
      <c r="D776" s="250">
        <v>5.08</v>
      </c>
      <c r="E776" s="252">
        <v>4.5999999999999996</v>
      </c>
      <c r="F776" s="250">
        <v>0.28000000000000003</v>
      </c>
      <c r="G776" s="252">
        <v>62.8</v>
      </c>
    </row>
    <row r="777" spans="1:7">
      <c r="A777" s="248">
        <v>173.05</v>
      </c>
      <c r="B777" s="249" t="s">
        <v>82</v>
      </c>
      <c r="C777" s="248">
        <v>250</v>
      </c>
      <c r="D777" s="250">
        <v>6.08</v>
      </c>
      <c r="E777" s="250">
        <v>7.79</v>
      </c>
      <c r="F777" s="250">
        <v>44.82</v>
      </c>
      <c r="G777" s="250">
        <v>274.38</v>
      </c>
    </row>
    <row r="778" spans="1:7">
      <c r="A778" s="248">
        <v>382</v>
      </c>
      <c r="B778" s="249" t="s">
        <v>40</v>
      </c>
      <c r="C778" s="248">
        <v>200</v>
      </c>
      <c r="D778" s="250">
        <v>3.99</v>
      </c>
      <c r="E778" s="250">
        <v>3.17</v>
      </c>
      <c r="F778" s="250">
        <v>16.34</v>
      </c>
      <c r="G778" s="250">
        <v>111.18</v>
      </c>
    </row>
    <row r="779" spans="1:7">
      <c r="A779" s="248"/>
      <c r="B779" s="249" t="s">
        <v>22</v>
      </c>
      <c r="C779" s="248">
        <v>60</v>
      </c>
      <c r="D779" s="250">
        <v>4.74</v>
      </c>
      <c r="E779" s="252">
        <v>0.6</v>
      </c>
      <c r="F779" s="250">
        <v>28.98</v>
      </c>
      <c r="G779" s="248">
        <v>141</v>
      </c>
    </row>
    <row r="780" spans="1:7">
      <c r="A780" s="440" t="s">
        <v>25</v>
      </c>
      <c r="B780" s="440"/>
      <c r="C780" s="351">
        <v>580</v>
      </c>
      <c r="D780" s="250">
        <v>21.55</v>
      </c>
      <c r="E780" s="250">
        <v>23.61</v>
      </c>
      <c r="F780" s="250">
        <v>100.21</v>
      </c>
      <c r="G780" s="250">
        <v>702.45</v>
      </c>
    </row>
    <row r="781" spans="1:7">
      <c r="A781" s="440" t="s">
        <v>214</v>
      </c>
      <c r="B781" s="440"/>
      <c r="C781" s="440"/>
      <c r="D781" s="440"/>
      <c r="E781" s="440"/>
      <c r="F781" s="440"/>
      <c r="G781" s="440"/>
    </row>
    <row r="782" spans="1:7">
      <c r="A782" s="248">
        <v>32.01</v>
      </c>
      <c r="B782" s="249" t="s">
        <v>305</v>
      </c>
      <c r="C782" s="248">
        <v>100</v>
      </c>
      <c r="D782" s="250">
        <v>1.53</v>
      </c>
      <c r="E782" s="250">
        <v>5.17</v>
      </c>
      <c r="F782" s="252">
        <v>4.0999999999999996</v>
      </c>
      <c r="G782" s="250">
        <v>69.16</v>
      </c>
    </row>
    <row r="783" spans="1:7">
      <c r="A783" s="248">
        <v>102.04</v>
      </c>
      <c r="B783" s="249" t="s">
        <v>250</v>
      </c>
      <c r="C783" s="248">
        <v>250</v>
      </c>
      <c r="D783" s="250">
        <v>5.48</v>
      </c>
      <c r="E783" s="250">
        <v>6.88</v>
      </c>
      <c r="F783" s="250">
        <v>19.059999999999999</v>
      </c>
      <c r="G783" s="250">
        <v>161.88999999999999</v>
      </c>
    </row>
    <row r="784" spans="1:7">
      <c r="A784" s="248">
        <v>259.02</v>
      </c>
      <c r="B784" s="249" t="s">
        <v>263</v>
      </c>
      <c r="C784" s="248">
        <v>250</v>
      </c>
      <c r="D784" s="250">
        <v>26.48</v>
      </c>
      <c r="E784" s="250">
        <v>20.54</v>
      </c>
      <c r="F784" s="250">
        <v>28.06</v>
      </c>
      <c r="G784" s="250">
        <v>403.78</v>
      </c>
    </row>
    <row r="785" spans="1:7">
      <c r="A785" s="248">
        <v>342.01</v>
      </c>
      <c r="B785" s="249" t="s">
        <v>126</v>
      </c>
      <c r="C785" s="248">
        <v>200</v>
      </c>
      <c r="D785" s="250">
        <v>0.16</v>
      </c>
      <c r="E785" s="250">
        <v>0.16</v>
      </c>
      <c r="F785" s="252">
        <v>14.9</v>
      </c>
      <c r="G785" s="250">
        <v>62.69</v>
      </c>
    </row>
    <row r="786" spans="1:7">
      <c r="A786" s="248"/>
      <c r="B786" s="249" t="s">
        <v>22</v>
      </c>
      <c r="C786" s="248">
        <v>80</v>
      </c>
      <c r="D786" s="250">
        <v>6.32</v>
      </c>
      <c r="E786" s="252">
        <v>0.8</v>
      </c>
      <c r="F786" s="250">
        <v>38.64</v>
      </c>
      <c r="G786" s="248">
        <v>188</v>
      </c>
    </row>
    <row r="787" spans="1:7">
      <c r="A787" s="248"/>
      <c r="B787" s="249" t="s">
        <v>127</v>
      </c>
      <c r="C787" s="248">
        <v>80</v>
      </c>
      <c r="D787" s="250">
        <v>5.28</v>
      </c>
      <c r="E787" s="250">
        <v>0.96</v>
      </c>
      <c r="F787" s="250">
        <v>31.72</v>
      </c>
      <c r="G787" s="252">
        <v>158.4</v>
      </c>
    </row>
    <row r="788" spans="1:7">
      <c r="A788" s="440" t="s">
        <v>128</v>
      </c>
      <c r="B788" s="440"/>
      <c r="C788" s="351">
        <v>920</v>
      </c>
      <c r="D788" s="250">
        <v>42.35</v>
      </c>
      <c r="E788" s="250">
        <v>34.07</v>
      </c>
      <c r="F788" s="250">
        <v>118.89</v>
      </c>
      <c r="G788" s="250">
        <v>957.32</v>
      </c>
    </row>
    <row r="789" spans="1:7">
      <c r="A789" s="440" t="s">
        <v>215</v>
      </c>
      <c r="B789" s="440"/>
      <c r="C789" s="440"/>
      <c r="D789" s="440"/>
      <c r="E789" s="440"/>
      <c r="F789" s="440"/>
      <c r="G789" s="440"/>
    </row>
    <row r="790" spans="1:7">
      <c r="A790" s="248">
        <v>421</v>
      </c>
      <c r="B790" s="249" t="s">
        <v>216</v>
      </c>
      <c r="C790" s="248">
        <v>75</v>
      </c>
      <c r="D790" s="250">
        <v>4.78</v>
      </c>
      <c r="E790" s="250">
        <v>8.35</v>
      </c>
      <c r="F790" s="250">
        <v>33.65</v>
      </c>
      <c r="G790" s="252">
        <v>229.5</v>
      </c>
    </row>
    <row r="791" spans="1:7">
      <c r="A791" s="248">
        <v>377</v>
      </c>
      <c r="B791" s="249" t="s">
        <v>21</v>
      </c>
      <c r="C791" s="248">
        <v>200</v>
      </c>
      <c r="D791" s="250">
        <v>0.06</v>
      </c>
      <c r="E791" s="250">
        <v>0.01</v>
      </c>
      <c r="F791" s="250">
        <v>11.19</v>
      </c>
      <c r="G791" s="250">
        <v>46.28</v>
      </c>
    </row>
    <row r="792" spans="1:7">
      <c r="A792" s="248">
        <v>338.01</v>
      </c>
      <c r="B792" s="249" t="s">
        <v>217</v>
      </c>
      <c r="C792" s="248">
        <v>150</v>
      </c>
      <c r="D792" s="252">
        <v>0.6</v>
      </c>
      <c r="E792" s="250">
        <v>0.45</v>
      </c>
      <c r="F792" s="250">
        <v>15.45</v>
      </c>
      <c r="G792" s="252">
        <v>70.5</v>
      </c>
    </row>
    <row r="793" spans="1:7">
      <c r="A793" s="440" t="s">
        <v>218</v>
      </c>
      <c r="B793" s="440"/>
      <c r="C793" s="351">
        <v>425</v>
      </c>
      <c r="D793" s="250">
        <v>5.44</v>
      </c>
      <c r="E793" s="250">
        <v>8.81</v>
      </c>
      <c r="F793" s="250">
        <v>60.29</v>
      </c>
      <c r="G793" s="250">
        <v>346.28</v>
      </c>
    </row>
    <row r="794" spans="1:7">
      <c r="A794" s="440" t="s">
        <v>219</v>
      </c>
      <c r="B794" s="440"/>
      <c r="C794" s="440"/>
      <c r="D794" s="440"/>
      <c r="E794" s="440"/>
      <c r="F794" s="440"/>
      <c r="G794" s="440"/>
    </row>
    <row r="795" spans="1:7" ht="15" customHeight="1">
      <c r="A795" s="248">
        <v>62</v>
      </c>
      <c r="B795" s="249" t="s">
        <v>297</v>
      </c>
      <c r="C795" s="248">
        <v>100</v>
      </c>
      <c r="D795" s="252">
        <v>1.3</v>
      </c>
      <c r="E795" s="252">
        <v>5.0999999999999996</v>
      </c>
      <c r="F795" s="252">
        <v>6.9</v>
      </c>
      <c r="G795" s="250">
        <v>79.95</v>
      </c>
    </row>
    <row r="796" spans="1:7" ht="15" customHeight="1">
      <c r="A796" s="253">
        <v>293</v>
      </c>
      <c r="B796" s="249" t="s">
        <v>123</v>
      </c>
      <c r="C796" s="253">
        <v>100</v>
      </c>
      <c r="D796" s="255">
        <v>26.46</v>
      </c>
      <c r="E796" s="255">
        <v>12.86</v>
      </c>
      <c r="F796" s="370"/>
      <c r="G796" s="353">
        <v>215.69</v>
      </c>
    </row>
    <row r="797" spans="1:7" ht="15" customHeight="1">
      <c r="A797" s="253">
        <v>487</v>
      </c>
      <c r="B797" s="249" t="s">
        <v>293</v>
      </c>
      <c r="C797" s="253">
        <v>180</v>
      </c>
      <c r="D797" s="353">
        <v>3.92</v>
      </c>
      <c r="E797" s="255">
        <v>4.5</v>
      </c>
      <c r="F797" s="353">
        <v>13.64</v>
      </c>
      <c r="G797" s="353">
        <v>112.28</v>
      </c>
    </row>
    <row r="798" spans="1:7" ht="15" customHeight="1">
      <c r="A798" s="248">
        <v>376</v>
      </c>
      <c r="B798" s="249" t="s">
        <v>32</v>
      </c>
      <c r="C798" s="248">
        <v>200</v>
      </c>
      <c r="D798" s="251"/>
      <c r="E798" s="251"/>
      <c r="F798" s="250">
        <v>11.09</v>
      </c>
      <c r="G798" s="250">
        <v>44.34</v>
      </c>
    </row>
    <row r="799" spans="1:7" ht="15" customHeight="1">
      <c r="A799" s="248"/>
      <c r="B799" s="249" t="s">
        <v>22</v>
      </c>
      <c r="C799" s="248">
        <v>100</v>
      </c>
      <c r="D799" s="250">
        <v>7.9</v>
      </c>
      <c r="E799" s="252">
        <v>1</v>
      </c>
      <c r="F799" s="250">
        <v>48.3</v>
      </c>
      <c r="G799" s="248">
        <v>235</v>
      </c>
    </row>
    <row r="800" spans="1:7">
      <c r="A800" s="440" t="s">
        <v>223</v>
      </c>
      <c r="B800" s="440"/>
      <c r="C800" s="351">
        <v>610</v>
      </c>
      <c r="D800" s="250">
        <v>29.05</v>
      </c>
      <c r="E800" s="250">
        <v>26.05</v>
      </c>
      <c r="F800" s="250">
        <v>51.75</v>
      </c>
      <c r="G800" s="250">
        <v>561.12</v>
      </c>
    </row>
    <row r="801" spans="1:257">
      <c r="A801" s="440" t="s">
        <v>224</v>
      </c>
      <c r="B801" s="440"/>
      <c r="C801" s="440"/>
      <c r="D801" s="440"/>
      <c r="E801" s="440"/>
      <c r="F801" s="440"/>
      <c r="G801" s="440"/>
    </row>
    <row r="802" spans="1:257" ht="15" customHeight="1">
      <c r="A802" s="248">
        <v>376.02</v>
      </c>
      <c r="B802" s="249" t="s">
        <v>236</v>
      </c>
      <c r="C802" s="248">
        <v>200</v>
      </c>
      <c r="D802" s="252">
        <v>5.8</v>
      </c>
      <c r="E802" s="248">
        <v>5</v>
      </c>
      <c r="F802" s="252">
        <v>9.6</v>
      </c>
      <c r="G802" s="248">
        <v>108</v>
      </c>
    </row>
    <row r="803" spans="1:257">
      <c r="A803" s="440" t="s">
        <v>226</v>
      </c>
      <c r="B803" s="440"/>
      <c r="C803" s="351">
        <v>200</v>
      </c>
      <c r="D803" s="250">
        <v>5.8</v>
      </c>
      <c r="E803" s="250">
        <v>5</v>
      </c>
      <c r="F803" s="250">
        <v>9.6</v>
      </c>
      <c r="G803" s="248">
        <v>108</v>
      </c>
    </row>
    <row r="804" spans="1:257">
      <c r="A804" s="440" t="s">
        <v>227</v>
      </c>
      <c r="B804" s="440"/>
      <c r="C804" s="357">
        <f>C803+C800+C793+C788+C780</f>
        <v>2735</v>
      </c>
      <c r="D804" s="358">
        <f>D803+D800+D793+D788+D780</f>
        <v>104.19</v>
      </c>
      <c r="E804" s="358">
        <f>E803+E800+E793+E788+E780</f>
        <v>97.54</v>
      </c>
      <c r="F804" s="358">
        <f>F803+F800+F793+F788+F780</f>
        <v>340.74</v>
      </c>
      <c r="G804" s="358">
        <f>G803+G800+G793+G788+G780</f>
        <v>2675.17</v>
      </c>
    </row>
    <row r="805" spans="1:257">
      <c r="A805" s="345"/>
      <c r="B805" s="346"/>
      <c r="C805" s="346"/>
      <c r="D805" s="346"/>
      <c r="E805" s="346"/>
      <c r="F805" s="346"/>
      <c r="G805" s="346"/>
    </row>
    <row r="806" spans="1:257">
      <c r="A806" s="406"/>
      <c r="B806" s="406"/>
      <c r="C806" s="406"/>
      <c r="D806" s="406"/>
      <c r="E806" s="406"/>
      <c r="F806" s="406"/>
      <c r="G806" s="406"/>
    </row>
    <row r="807" spans="1:257">
      <c r="A807" s="347" t="s">
        <v>209</v>
      </c>
      <c r="B807" s="443" t="s">
        <v>210</v>
      </c>
      <c r="C807" s="443"/>
      <c r="D807" s="443"/>
      <c r="E807" s="406"/>
      <c r="F807" s="406"/>
      <c r="G807" s="406"/>
    </row>
    <row r="808" spans="1:257">
      <c r="A808" s="347" t="s">
        <v>211</v>
      </c>
      <c r="B808" s="443">
        <v>4</v>
      </c>
      <c r="C808" s="443"/>
      <c r="D808" s="443"/>
      <c r="E808" s="348"/>
      <c r="F808" s="346"/>
      <c r="G808" s="346"/>
    </row>
    <row r="809" spans="1:257" ht="15.6" customHeight="1">
      <c r="A809" s="444" t="s">
        <v>6</v>
      </c>
      <c r="B809" s="442" t="s">
        <v>7</v>
      </c>
      <c r="C809" s="442" t="s">
        <v>8</v>
      </c>
      <c r="D809" s="442" t="s">
        <v>10</v>
      </c>
      <c r="E809" s="442"/>
      <c r="F809" s="442"/>
      <c r="G809" s="442" t="s">
        <v>11</v>
      </c>
    </row>
    <row r="810" spans="1:257">
      <c r="A810" s="444"/>
      <c r="B810" s="442"/>
      <c r="C810" s="442"/>
      <c r="D810" s="350" t="s">
        <v>12</v>
      </c>
      <c r="E810" s="350" t="s">
        <v>13</v>
      </c>
      <c r="F810" s="350" t="s">
        <v>14</v>
      </c>
      <c r="G810" s="442"/>
    </row>
    <row r="811" spans="1:257">
      <c r="A811" s="351">
        <v>1</v>
      </c>
      <c r="B811" s="351">
        <v>2</v>
      </c>
      <c r="C811" s="351">
        <v>3</v>
      </c>
      <c r="D811" s="351">
        <v>4</v>
      </c>
      <c r="E811" s="351">
        <v>5</v>
      </c>
      <c r="F811" s="351">
        <v>6</v>
      </c>
      <c r="G811" s="351">
        <v>7</v>
      </c>
    </row>
    <row r="812" spans="1:257">
      <c r="A812" s="440" t="s">
        <v>212</v>
      </c>
      <c r="B812" s="440"/>
      <c r="C812" s="440"/>
      <c r="D812" s="440"/>
      <c r="E812" s="440"/>
      <c r="F812" s="440"/>
      <c r="G812" s="440"/>
    </row>
    <row r="813" spans="1:257" s="352" customFormat="1">
      <c r="A813" s="248">
        <v>16</v>
      </c>
      <c r="B813" s="249" t="s">
        <v>75</v>
      </c>
      <c r="C813" s="248">
        <v>15</v>
      </c>
      <c r="D813" s="250">
        <v>1.94</v>
      </c>
      <c r="E813" s="250">
        <v>3.27</v>
      </c>
      <c r="F813" s="250">
        <v>0.28999999999999998</v>
      </c>
      <c r="G813" s="252">
        <v>38.4</v>
      </c>
      <c r="H813" s="344"/>
      <c r="I813" s="344"/>
      <c r="J813" s="344"/>
      <c r="K813" s="344"/>
      <c r="L813" s="344"/>
      <c r="M813" s="344"/>
      <c r="N813" s="344"/>
      <c r="O813" s="344"/>
      <c r="P813" s="344"/>
      <c r="Q813" s="344"/>
      <c r="R813" s="344"/>
      <c r="S813" s="344"/>
      <c r="T813" s="344"/>
      <c r="U813" s="344"/>
      <c r="V813" s="344"/>
      <c r="W813" s="344"/>
      <c r="X813" s="344"/>
      <c r="Y813" s="344"/>
      <c r="Z813" s="344"/>
      <c r="AA813" s="344"/>
      <c r="AB813" s="344"/>
      <c r="AC813" s="344"/>
      <c r="AD813" s="344"/>
      <c r="AE813" s="344"/>
      <c r="AF813" s="344"/>
      <c r="AG813" s="344"/>
      <c r="AH813" s="344"/>
      <c r="AI813" s="344"/>
      <c r="AJ813" s="344"/>
      <c r="AK813" s="344"/>
      <c r="AL813" s="344"/>
      <c r="AM813" s="344"/>
      <c r="AN813" s="344"/>
      <c r="AO813" s="344"/>
      <c r="AP813" s="344"/>
      <c r="AQ813" s="344"/>
      <c r="AR813" s="344"/>
      <c r="AS813" s="344"/>
      <c r="AT813" s="344"/>
      <c r="AU813" s="344"/>
      <c r="AV813" s="344"/>
      <c r="AW813" s="344"/>
      <c r="AX813" s="344"/>
      <c r="AY813" s="344"/>
      <c r="AZ813" s="344"/>
      <c r="BA813" s="344"/>
      <c r="BB813" s="344"/>
      <c r="BC813" s="344"/>
      <c r="BD813" s="344"/>
      <c r="BE813" s="344"/>
      <c r="BF813" s="344"/>
      <c r="BG813" s="344"/>
      <c r="BH813" s="344"/>
      <c r="BI813" s="344"/>
      <c r="BJ813" s="344"/>
      <c r="BK813" s="344"/>
      <c r="BL813" s="344"/>
      <c r="BM813" s="344"/>
      <c r="BN813" s="344"/>
      <c r="BO813" s="344"/>
      <c r="BP813" s="344"/>
      <c r="BQ813" s="344"/>
      <c r="BR813" s="344"/>
      <c r="BS813" s="344"/>
      <c r="BT813" s="344"/>
      <c r="BU813" s="344"/>
      <c r="BV813" s="344"/>
      <c r="BW813" s="344"/>
      <c r="BX813" s="344"/>
      <c r="BY813" s="344"/>
      <c r="BZ813" s="344"/>
      <c r="CA813" s="344"/>
      <c r="CB813" s="344"/>
      <c r="CC813" s="344"/>
      <c r="CD813" s="344"/>
      <c r="CE813" s="344"/>
      <c r="CF813" s="344"/>
      <c r="CG813" s="344"/>
      <c r="CH813" s="344"/>
      <c r="CI813" s="344"/>
      <c r="CJ813" s="344"/>
      <c r="CK813" s="344"/>
      <c r="CL813" s="344"/>
      <c r="CM813" s="344"/>
      <c r="CN813" s="344"/>
      <c r="CO813" s="344"/>
      <c r="CP813" s="344"/>
      <c r="CQ813" s="344"/>
      <c r="CR813" s="344"/>
      <c r="CS813" s="344"/>
      <c r="CT813" s="344"/>
      <c r="CU813" s="344"/>
      <c r="CV813" s="344"/>
      <c r="CW813" s="344"/>
      <c r="CX813" s="344"/>
      <c r="CY813" s="344"/>
      <c r="CZ813" s="344"/>
      <c r="DA813" s="344"/>
      <c r="DB813" s="344"/>
      <c r="DC813" s="344"/>
      <c r="DD813" s="344"/>
      <c r="DE813" s="344"/>
      <c r="DF813" s="344"/>
      <c r="DG813" s="344"/>
      <c r="DH813" s="344"/>
      <c r="DI813" s="344"/>
      <c r="DJ813" s="344"/>
      <c r="DK813" s="344"/>
      <c r="DL813" s="344"/>
      <c r="DM813" s="344"/>
      <c r="DN813" s="344"/>
      <c r="DO813" s="344"/>
      <c r="DP813" s="344"/>
      <c r="DQ813" s="344"/>
      <c r="DR813" s="344"/>
      <c r="DS813" s="344"/>
      <c r="DT813" s="344"/>
      <c r="DU813" s="344"/>
      <c r="DV813" s="344"/>
      <c r="DW813" s="344"/>
      <c r="DX813" s="344"/>
      <c r="DY813" s="344"/>
      <c r="DZ813" s="344"/>
      <c r="EA813" s="344"/>
      <c r="EB813" s="344"/>
      <c r="EC813" s="344"/>
      <c r="ED813" s="344"/>
      <c r="EE813" s="344"/>
      <c r="EF813" s="344"/>
      <c r="EG813" s="344"/>
      <c r="EH813" s="344"/>
      <c r="EI813" s="344"/>
      <c r="EJ813" s="344"/>
      <c r="EK813" s="344"/>
      <c r="EL813" s="344"/>
      <c r="EM813" s="344"/>
      <c r="EN813" s="344"/>
      <c r="EO813" s="344"/>
      <c r="EP813" s="344"/>
      <c r="EQ813" s="344"/>
      <c r="ER813" s="344"/>
      <c r="ES813" s="344"/>
      <c r="ET813" s="344"/>
      <c r="EU813" s="344"/>
      <c r="EV813" s="344"/>
      <c r="EW813" s="344"/>
      <c r="EX813" s="344"/>
      <c r="EY813" s="344"/>
      <c r="EZ813" s="344"/>
      <c r="FA813" s="344"/>
      <c r="FB813" s="344"/>
      <c r="FC813" s="344"/>
      <c r="FD813" s="344"/>
      <c r="FE813" s="344"/>
      <c r="FF813" s="344"/>
      <c r="FG813" s="344"/>
      <c r="FH813" s="344"/>
      <c r="FI813" s="344"/>
      <c r="FJ813" s="344"/>
      <c r="FK813" s="344"/>
      <c r="FL813" s="344"/>
      <c r="FM813" s="344"/>
      <c r="FN813" s="344"/>
      <c r="FO813" s="344"/>
      <c r="FP813" s="344"/>
      <c r="FQ813" s="344"/>
      <c r="FR813" s="344"/>
      <c r="FS813" s="344"/>
      <c r="FT813" s="344"/>
      <c r="FU813" s="344"/>
      <c r="FV813" s="344"/>
      <c r="FW813" s="344"/>
      <c r="FX813" s="344"/>
      <c r="FY813" s="344"/>
      <c r="FZ813" s="344"/>
      <c r="GA813" s="344"/>
      <c r="GB813" s="344"/>
      <c r="GC813" s="344"/>
      <c r="GD813" s="344"/>
      <c r="GE813" s="344"/>
      <c r="GF813" s="344"/>
      <c r="GG813" s="344"/>
      <c r="GH813" s="344"/>
      <c r="GI813" s="344"/>
      <c r="GJ813" s="344"/>
      <c r="GK813" s="344"/>
      <c r="GL813" s="344"/>
      <c r="GM813" s="344"/>
      <c r="GN813" s="344"/>
      <c r="GO813" s="344"/>
      <c r="GP813" s="344"/>
      <c r="GQ813" s="344"/>
      <c r="GR813" s="344"/>
      <c r="GS813" s="344"/>
      <c r="GT813" s="344"/>
      <c r="GU813" s="344"/>
      <c r="GV813" s="344"/>
      <c r="GW813" s="344"/>
      <c r="GX813" s="344"/>
      <c r="GY813" s="344"/>
      <c r="GZ813" s="344"/>
      <c r="HA813" s="344"/>
      <c r="HB813" s="344"/>
      <c r="HC813" s="344"/>
      <c r="HD813" s="344"/>
      <c r="HE813" s="344"/>
      <c r="HF813" s="344"/>
      <c r="HG813" s="344"/>
      <c r="HH813" s="344"/>
      <c r="HI813" s="344"/>
      <c r="HJ813" s="344"/>
      <c r="HK813" s="344"/>
      <c r="HL813" s="344"/>
      <c r="HM813" s="344"/>
      <c r="HN813" s="344"/>
      <c r="HO813" s="344"/>
      <c r="HP813" s="344"/>
      <c r="HQ813" s="344"/>
      <c r="HR813" s="344"/>
      <c r="HS813" s="344"/>
      <c r="HT813" s="344"/>
      <c r="HU813" s="344"/>
      <c r="HV813" s="344"/>
      <c r="HW813" s="344"/>
      <c r="HX813" s="344"/>
      <c r="HY813" s="344"/>
      <c r="HZ813" s="344"/>
      <c r="IA813" s="344"/>
      <c r="IB813" s="344"/>
      <c r="IC813" s="344"/>
      <c r="ID813" s="344"/>
      <c r="IE813" s="344"/>
      <c r="IF813" s="344"/>
      <c r="IG813" s="344"/>
      <c r="IH813" s="344"/>
      <c r="II813" s="344"/>
      <c r="IJ813" s="344"/>
      <c r="IK813" s="344"/>
      <c r="IL813" s="344"/>
      <c r="IM813" s="344"/>
      <c r="IN813" s="344"/>
      <c r="IO813" s="344"/>
      <c r="IP813" s="344"/>
      <c r="IQ813" s="344"/>
      <c r="IR813" s="344"/>
      <c r="IS813" s="344"/>
      <c r="IT813" s="344"/>
      <c r="IU813" s="344"/>
      <c r="IV813" s="344"/>
      <c r="IW813" s="344"/>
    </row>
    <row r="814" spans="1:257">
      <c r="A814" s="248">
        <v>173.05</v>
      </c>
      <c r="B814" s="249" t="s">
        <v>267</v>
      </c>
      <c r="C814" s="248">
        <v>250</v>
      </c>
      <c r="D814" s="363">
        <v>5.9</v>
      </c>
      <c r="E814" s="363">
        <v>8.5</v>
      </c>
      <c r="F814" s="363">
        <v>40</v>
      </c>
      <c r="G814" s="363">
        <f>(D814+F814)*4+E814*9</f>
        <v>260.10000000000002</v>
      </c>
    </row>
    <row r="815" spans="1:257">
      <c r="A815" s="248">
        <v>382</v>
      </c>
      <c r="B815" s="249" t="s">
        <v>40</v>
      </c>
      <c r="C815" s="248">
        <v>200</v>
      </c>
      <c r="D815" s="250">
        <v>3.99</v>
      </c>
      <c r="E815" s="250">
        <v>3.17</v>
      </c>
      <c r="F815" s="250">
        <v>16.34</v>
      </c>
      <c r="G815" s="250">
        <v>111.18</v>
      </c>
    </row>
    <row r="816" spans="1:257">
      <c r="A816" s="248"/>
      <c r="B816" s="249" t="s">
        <v>22</v>
      </c>
      <c r="C816" s="248">
        <v>60</v>
      </c>
      <c r="D816" s="250">
        <v>4.74</v>
      </c>
      <c r="E816" s="252">
        <v>0.6</v>
      </c>
      <c r="F816" s="250">
        <v>28.98</v>
      </c>
      <c r="G816" s="248">
        <v>141</v>
      </c>
    </row>
    <row r="817" spans="1:7">
      <c r="A817" s="248">
        <v>338.02</v>
      </c>
      <c r="B817" s="249" t="s">
        <v>230</v>
      </c>
      <c r="C817" s="248">
        <v>150</v>
      </c>
      <c r="D817" s="252">
        <v>0.6</v>
      </c>
      <c r="E817" s="252">
        <v>0.6</v>
      </c>
      <c r="F817" s="252">
        <v>14.7</v>
      </c>
      <c r="G817" s="252">
        <v>70.5</v>
      </c>
    </row>
    <row r="818" spans="1:7">
      <c r="A818" s="440" t="s">
        <v>25</v>
      </c>
      <c r="B818" s="440"/>
      <c r="C818" s="351">
        <f>SUM(C813:C817)</f>
        <v>675</v>
      </c>
      <c r="D818" s="356">
        <f>SUM(D813:D817)</f>
        <v>17.170000000000002</v>
      </c>
      <c r="E818" s="356">
        <f>SUM(E813:E817)</f>
        <v>16.14</v>
      </c>
      <c r="F818" s="356">
        <f>SUM(F813:F817)</f>
        <v>100.31</v>
      </c>
      <c r="G818" s="356">
        <f>SUM(G813:G817)</f>
        <v>621.18000000000006</v>
      </c>
    </row>
    <row r="819" spans="1:7">
      <c r="A819" s="440" t="s">
        <v>214</v>
      </c>
      <c r="B819" s="440"/>
      <c r="C819" s="440"/>
      <c r="D819" s="440"/>
      <c r="E819" s="440"/>
      <c r="F819" s="440"/>
      <c r="G819" s="440"/>
    </row>
    <row r="820" spans="1:7" ht="31.2">
      <c r="A820" s="248">
        <v>40.01</v>
      </c>
      <c r="B820" s="249" t="s">
        <v>159</v>
      </c>
      <c r="C820" s="248">
        <v>100</v>
      </c>
      <c r="D820" s="250">
        <v>3.09</v>
      </c>
      <c r="E820" s="250">
        <v>7.19</v>
      </c>
      <c r="F820" s="250">
        <v>11.84</v>
      </c>
      <c r="G820" s="250">
        <v>124.94</v>
      </c>
    </row>
    <row r="821" spans="1:7">
      <c r="A821" s="248">
        <v>100.01</v>
      </c>
      <c r="B821" s="249" t="s">
        <v>151</v>
      </c>
      <c r="C821" s="248">
        <v>250</v>
      </c>
      <c r="D821" s="250">
        <v>2.2799999999999998</v>
      </c>
      <c r="E821" s="250">
        <v>4.28</v>
      </c>
      <c r="F821" s="250">
        <v>10.67</v>
      </c>
      <c r="G821" s="250">
        <v>90.79</v>
      </c>
    </row>
    <row r="822" spans="1:7">
      <c r="A822" s="248">
        <v>260.01</v>
      </c>
      <c r="B822" s="249" t="s">
        <v>202</v>
      </c>
      <c r="C822" s="248">
        <v>100</v>
      </c>
      <c r="D822" s="250">
        <v>20.66</v>
      </c>
      <c r="E822" s="250">
        <v>14.93</v>
      </c>
      <c r="F822" s="250">
        <v>3.58</v>
      </c>
      <c r="G822" s="250">
        <v>231.45</v>
      </c>
    </row>
    <row r="823" spans="1:7">
      <c r="A823" s="248">
        <v>171</v>
      </c>
      <c r="B823" s="249" t="s">
        <v>46</v>
      </c>
      <c r="C823" s="248">
        <v>200</v>
      </c>
      <c r="D823" s="250">
        <v>8.73</v>
      </c>
      <c r="E823" s="250">
        <v>2.29</v>
      </c>
      <c r="F823" s="250">
        <v>39.590000000000003</v>
      </c>
      <c r="G823" s="250">
        <v>213.55</v>
      </c>
    </row>
    <row r="824" spans="1:7">
      <c r="A824" s="248">
        <v>349</v>
      </c>
      <c r="B824" s="249" t="s">
        <v>136</v>
      </c>
      <c r="C824" s="248">
        <v>200</v>
      </c>
      <c r="D824" s="250">
        <v>0.59</v>
      </c>
      <c r="E824" s="250">
        <v>0.05</v>
      </c>
      <c r="F824" s="250">
        <v>18.579999999999998</v>
      </c>
      <c r="G824" s="250">
        <v>77.94</v>
      </c>
    </row>
    <row r="825" spans="1:7">
      <c r="A825" s="248"/>
      <c r="B825" s="249" t="s">
        <v>22</v>
      </c>
      <c r="C825" s="248">
        <v>80</v>
      </c>
      <c r="D825" s="250">
        <v>6.32</v>
      </c>
      <c r="E825" s="252">
        <v>0.8</v>
      </c>
      <c r="F825" s="250">
        <v>38.64</v>
      </c>
      <c r="G825" s="248">
        <v>188</v>
      </c>
    </row>
    <row r="826" spans="1:7">
      <c r="A826" s="248"/>
      <c r="B826" s="249" t="s">
        <v>127</v>
      </c>
      <c r="C826" s="248">
        <v>80</v>
      </c>
      <c r="D826" s="250">
        <v>5.28</v>
      </c>
      <c r="E826" s="250">
        <v>0.96</v>
      </c>
      <c r="F826" s="250">
        <v>31.72</v>
      </c>
      <c r="G826" s="252">
        <v>158.4</v>
      </c>
    </row>
    <row r="827" spans="1:7">
      <c r="A827" s="440" t="s">
        <v>128</v>
      </c>
      <c r="B827" s="440"/>
      <c r="C827" s="351">
        <v>980</v>
      </c>
      <c r="D827" s="250">
        <v>38.840000000000003</v>
      </c>
      <c r="E827" s="250">
        <v>25.83</v>
      </c>
      <c r="F827" s="250">
        <v>126.8</v>
      </c>
      <c r="G827" s="250">
        <v>869.75</v>
      </c>
    </row>
    <row r="828" spans="1:7">
      <c r="A828" s="440" t="s">
        <v>215</v>
      </c>
      <c r="B828" s="440"/>
      <c r="C828" s="440"/>
      <c r="D828" s="440"/>
      <c r="E828" s="440"/>
      <c r="F828" s="440"/>
      <c r="G828" s="440"/>
    </row>
    <row r="829" spans="1:7">
      <c r="A829" s="248">
        <v>421</v>
      </c>
      <c r="B829" s="249" t="s">
        <v>238</v>
      </c>
      <c r="C829" s="248">
        <v>75</v>
      </c>
      <c r="D829" s="250">
        <v>7.64</v>
      </c>
      <c r="E829" s="250">
        <v>9.69</v>
      </c>
      <c r="F829" s="250">
        <v>32.28</v>
      </c>
      <c r="G829" s="250">
        <v>247.41</v>
      </c>
    </row>
    <row r="830" spans="1:7">
      <c r="A830" s="248">
        <v>378</v>
      </c>
      <c r="B830" s="249" t="s">
        <v>222</v>
      </c>
      <c r="C830" s="248">
        <v>200</v>
      </c>
      <c r="D830" s="250">
        <v>1.61</v>
      </c>
      <c r="E830" s="250">
        <v>1.39</v>
      </c>
      <c r="F830" s="250">
        <v>13.76</v>
      </c>
      <c r="G830" s="250">
        <v>74.34</v>
      </c>
    </row>
    <row r="831" spans="1:7">
      <c r="A831" s="248">
        <v>338.01</v>
      </c>
      <c r="B831" s="249" t="s">
        <v>217</v>
      </c>
      <c r="C831" s="248">
        <v>150</v>
      </c>
      <c r="D831" s="252">
        <v>0.6</v>
      </c>
      <c r="E831" s="250">
        <v>0.45</v>
      </c>
      <c r="F831" s="250">
        <v>15.45</v>
      </c>
      <c r="G831" s="252">
        <v>70.5</v>
      </c>
    </row>
    <row r="832" spans="1:7">
      <c r="A832" s="440" t="s">
        <v>218</v>
      </c>
      <c r="B832" s="440"/>
      <c r="C832" s="351">
        <v>425</v>
      </c>
      <c r="D832" s="250">
        <v>9.85</v>
      </c>
      <c r="E832" s="250">
        <v>11.53</v>
      </c>
      <c r="F832" s="250">
        <v>61.49</v>
      </c>
      <c r="G832" s="250">
        <v>392.25</v>
      </c>
    </row>
    <row r="833" spans="1:257">
      <c r="A833" s="440" t="s">
        <v>219</v>
      </c>
      <c r="B833" s="440"/>
      <c r="C833" s="440"/>
      <c r="D833" s="440"/>
      <c r="E833" s="440"/>
      <c r="F833" s="440"/>
      <c r="G833" s="440"/>
    </row>
    <row r="834" spans="1:257" ht="15" customHeight="1">
      <c r="A834" s="248">
        <v>67.010000000000005</v>
      </c>
      <c r="B834" s="249" t="s">
        <v>170</v>
      </c>
      <c r="C834" s="248">
        <v>100</v>
      </c>
      <c r="D834" s="250">
        <v>1.75</v>
      </c>
      <c r="E834" s="250">
        <v>7.21</v>
      </c>
      <c r="F834" s="250">
        <v>9.36</v>
      </c>
      <c r="G834" s="250">
        <v>110.05</v>
      </c>
    </row>
    <row r="835" spans="1:257" s="355" customFormat="1" ht="34.65" customHeight="1">
      <c r="A835" s="253">
        <v>268</v>
      </c>
      <c r="B835" s="254" t="s">
        <v>307</v>
      </c>
      <c r="C835" s="253">
        <v>105</v>
      </c>
      <c r="D835" s="353">
        <v>16.36</v>
      </c>
      <c r="E835" s="353">
        <v>12.18</v>
      </c>
      <c r="F835" s="353">
        <v>13.45</v>
      </c>
      <c r="G835" s="353">
        <v>226.98</v>
      </c>
      <c r="H835" s="354"/>
      <c r="I835" s="354"/>
      <c r="J835" s="354"/>
      <c r="K835" s="354"/>
      <c r="L835" s="354"/>
      <c r="M835" s="354"/>
      <c r="N835" s="354"/>
      <c r="O835" s="354"/>
      <c r="P835" s="354"/>
      <c r="Q835" s="354"/>
      <c r="R835" s="354"/>
      <c r="S835" s="354"/>
      <c r="T835" s="354"/>
      <c r="U835" s="354"/>
      <c r="V835" s="354"/>
      <c r="W835" s="354"/>
      <c r="X835" s="354"/>
      <c r="Y835" s="354"/>
      <c r="Z835" s="354"/>
      <c r="AA835" s="354"/>
      <c r="AB835" s="354"/>
      <c r="AC835" s="354"/>
      <c r="AD835" s="354"/>
      <c r="AE835" s="354"/>
      <c r="AF835" s="354"/>
      <c r="AG835" s="354"/>
      <c r="AH835" s="354"/>
      <c r="AI835" s="354"/>
      <c r="AJ835" s="354"/>
      <c r="AK835" s="354"/>
      <c r="AL835" s="354"/>
      <c r="AM835" s="354"/>
      <c r="AN835" s="354"/>
      <c r="AO835" s="354"/>
      <c r="AP835" s="354"/>
      <c r="AQ835" s="354"/>
      <c r="AR835" s="354"/>
      <c r="AS835" s="354"/>
      <c r="AT835" s="354"/>
      <c r="AU835" s="354"/>
      <c r="AV835" s="354"/>
      <c r="AW835" s="354"/>
      <c r="AX835" s="354"/>
      <c r="AY835" s="354"/>
      <c r="AZ835" s="354"/>
      <c r="BA835" s="354"/>
      <c r="BB835" s="354"/>
      <c r="BC835" s="354"/>
      <c r="BD835" s="354"/>
      <c r="BE835" s="354"/>
      <c r="BF835" s="354"/>
      <c r="BG835" s="354"/>
      <c r="BH835" s="354"/>
      <c r="BI835" s="354"/>
      <c r="BJ835" s="354"/>
      <c r="BK835" s="354"/>
      <c r="BL835" s="354"/>
      <c r="BM835" s="354"/>
      <c r="BN835" s="354"/>
      <c r="BO835" s="354"/>
      <c r="BP835" s="354"/>
      <c r="BQ835" s="354"/>
      <c r="BR835" s="354"/>
      <c r="BS835" s="354"/>
      <c r="BT835" s="354"/>
      <c r="BU835" s="354"/>
      <c r="BV835" s="354"/>
      <c r="BW835" s="354"/>
      <c r="BX835" s="354"/>
      <c r="BY835" s="354"/>
      <c r="BZ835" s="354"/>
      <c r="CA835" s="354"/>
      <c r="CB835" s="354"/>
      <c r="CC835" s="354"/>
      <c r="CD835" s="354"/>
      <c r="CE835" s="354"/>
      <c r="CF835" s="354"/>
      <c r="CG835" s="354"/>
      <c r="CH835" s="354"/>
      <c r="CI835" s="354"/>
      <c r="CJ835" s="354"/>
      <c r="CK835" s="354"/>
      <c r="CL835" s="354"/>
      <c r="CM835" s="354"/>
      <c r="CN835" s="354"/>
      <c r="CO835" s="354"/>
      <c r="CP835" s="354"/>
      <c r="CQ835" s="354"/>
      <c r="CR835" s="354"/>
      <c r="CS835" s="354"/>
      <c r="CT835" s="354"/>
      <c r="CU835" s="354"/>
      <c r="CV835" s="354"/>
      <c r="CW835" s="354"/>
      <c r="CX835" s="354"/>
      <c r="CY835" s="354"/>
      <c r="CZ835" s="354"/>
      <c r="DA835" s="354"/>
      <c r="DB835" s="354"/>
      <c r="DC835" s="354"/>
      <c r="DD835" s="354"/>
      <c r="DE835" s="354"/>
      <c r="DF835" s="354"/>
      <c r="DG835" s="354"/>
      <c r="DH835" s="354"/>
      <c r="DI835" s="354"/>
      <c r="DJ835" s="354"/>
      <c r="DK835" s="354"/>
      <c r="DL835" s="354"/>
      <c r="DM835" s="354"/>
      <c r="DN835" s="354"/>
      <c r="DO835" s="354"/>
      <c r="DP835" s="354"/>
      <c r="DQ835" s="354"/>
      <c r="DR835" s="354"/>
      <c r="DS835" s="354"/>
      <c r="DT835" s="354"/>
      <c r="DU835" s="354"/>
      <c r="DV835" s="354"/>
      <c r="DW835" s="354"/>
      <c r="DX835" s="354"/>
      <c r="DY835" s="354"/>
      <c r="DZ835" s="354"/>
      <c r="EA835" s="354"/>
      <c r="EB835" s="354"/>
      <c r="EC835" s="354"/>
      <c r="ED835" s="354"/>
      <c r="EE835" s="354"/>
      <c r="EF835" s="354"/>
      <c r="EG835" s="354"/>
      <c r="EH835" s="354"/>
      <c r="EI835" s="354"/>
      <c r="EJ835" s="354"/>
      <c r="EK835" s="354"/>
      <c r="EL835" s="354"/>
      <c r="EM835" s="354"/>
      <c r="EN835" s="354"/>
      <c r="EO835" s="354"/>
      <c r="EP835" s="354"/>
      <c r="EQ835" s="354"/>
      <c r="ER835" s="354"/>
      <c r="ES835" s="354"/>
      <c r="ET835" s="354"/>
      <c r="EU835" s="354"/>
      <c r="EV835" s="354"/>
      <c r="EW835" s="354"/>
      <c r="EX835" s="354"/>
      <c r="EY835" s="354"/>
      <c r="EZ835" s="354"/>
      <c r="FA835" s="354"/>
      <c r="FB835" s="354"/>
      <c r="FC835" s="354"/>
      <c r="FD835" s="354"/>
      <c r="FE835" s="354"/>
      <c r="FF835" s="354"/>
      <c r="FG835" s="354"/>
      <c r="FH835" s="354"/>
      <c r="FI835" s="354"/>
      <c r="FJ835" s="354"/>
      <c r="FK835" s="354"/>
      <c r="FL835" s="354"/>
      <c r="FM835" s="354"/>
      <c r="FN835" s="354"/>
      <c r="FO835" s="354"/>
      <c r="FP835" s="354"/>
      <c r="FQ835" s="354"/>
      <c r="FR835" s="354"/>
      <c r="FS835" s="354"/>
      <c r="FT835" s="354"/>
      <c r="FU835" s="354"/>
      <c r="FV835" s="354"/>
      <c r="FW835" s="354"/>
      <c r="FX835" s="354"/>
      <c r="FY835" s="354"/>
      <c r="FZ835" s="354"/>
      <c r="GA835" s="354"/>
      <c r="GB835" s="354"/>
      <c r="GC835" s="354"/>
      <c r="GD835" s="354"/>
      <c r="GE835" s="354"/>
      <c r="GF835" s="354"/>
      <c r="GG835" s="354"/>
      <c r="GH835" s="354"/>
      <c r="GI835" s="354"/>
      <c r="GJ835" s="354"/>
      <c r="GK835" s="354"/>
      <c r="GL835" s="354"/>
      <c r="GM835" s="354"/>
      <c r="GN835" s="354"/>
      <c r="GO835" s="354"/>
      <c r="GP835" s="354"/>
      <c r="GQ835" s="354"/>
      <c r="GR835" s="354"/>
      <c r="GS835" s="354"/>
      <c r="GT835" s="354"/>
      <c r="GU835" s="354"/>
      <c r="GV835" s="354"/>
      <c r="GW835" s="354"/>
      <c r="GX835" s="354"/>
      <c r="GY835" s="354"/>
      <c r="GZ835" s="354"/>
      <c r="HA835" s="354"/>
      <c r="HB835" s="354"/>
      <c r="HC835" s="354"/>
      <c r="HD835" s="354"/>
      <c r="HE835" s="354"/>
      <c r="HF835" s="354"/>
      <c r="HG835" s="354"/>
      <c r="HH835" s="354"/>
      <c r="HI835" s="354"/>
      <c r="HJ835" s="354"/>
      <c r="HK835" s="354"/>
      <c r="HL835" s="354"/>
      <c r="HM835" s="354"/>
      <c r="HN835" s="354"/>
      <c r="HO835" s="354"/>
      <c r="HP835" s="354"/>
      <c r="HQ835" s="354"/>
      <c r="HR835" s="354"/>
      <c r="HS835" s="354"/>
      <c r="HT835" s="354"/>
      <c r="HU835" s="354"/>
      <c r="HV835" s="354"/>
      <c r="HW835" s="354"/>
      <c r="HX835" s="354"/>
      <c r="HY835" s="354"/>
      <c r="HZ835" s="354"/>
      <c r="IA835" s="354"/>
      <c r="IB835" s="354"/>
      <c r="IC835" s="354"/>
      <c r="ID835" s="354"/>
      <c r="IE835" s="354"/>
      <c r="IF835" s="354"/>
      <c r="IG835" s="354"/>
      <c r="IH835" s="354"/>
      <c r="II835" s="354"/>
      <c r="IJ835" s="354"/>
      <c r="IK835" s="354"/>
      <c r="IL835" s="354"/>
      <c r="IM835" s="354"/>
      <c r="IN835" s="354"/>
      <c r="IO835" s="354"/>
      <c r="IP835" s="354"/>
      <c r="IQ835" s="354"/>
      <c r="IR835" s="354"/>
      <c r="IS835" s="354"/>
      <c r="IT835" s="354"/>
      <c r="IU835" s="354"/>
      <c r="IV835" s="354"/>
      <c r="IW835" s="354"/>
    </row>
    <row r="836" spans="1:257" ht="15" customHeight="1">
      <c r="A836" s="248">
        <v>202.01</v>
      </c>
      <c r="B836" s="249" t="s">
        <v>19</v>
      </c>
      <c r="C836" s="248">
        <v>180</v>
      </c>
      <c r="D836" s="250">
        <v>7.97</v>
      </c>
      <c r="E836" s="250">
        <v>5.29</v>
      </c>
      <c r="F836" s="250">
        <v>50.84</v>
      </c>
      <c r="G836" s="250">
        <v>283.02</v>
      </c>
    </row>
    <row r="837" spans="1:257" ht="15" customHeight="1">
      <c r="A837" s="248">
        <v>376.01</v>
      </c>
      <c r="B837" s="249" t="s">
        <v>232</v>
      </c>
      <c r="C837" s="248">
        <v>200</v>
      </c>
      <c r="D837" s="252">
        <v>0.2</v>
      </c>
      <c r="E837" s="250">
        <v>0.02</v>
      </c>
      <c r="F837" s="250">
        <v>11.05</v>
      </c>
      <c r="G837" s="250">
        <v>45.41</v>
      </c>
    </row>
    <row r="838" spans="1:257" ht="15" customHeight="1">
      <c r="A838" s="248"/>
      <c r="B838" s="249" t="s">
        <v>22</v>
      </c>
      <c r="C838" s="248">
        <v>100</v>
      </c>
      <c r="D838" s="250">
        <v>7.9</v>
      </c>
      <c r="E838" s="252">
        <v>1</v>
      </c>
      <c r="F838" s="250">
        <v>48.3</v>
      </c>
      <c r="G838" s="248">
        <v>235</v>
      </c>
    </row>
    <row r="839" spans="1:257">
      <c r="A839" s="440" t="s">
        <v>223</v>
      </c>
      <c r="B839" s="440"/>
      <c r="C839" s="351">
        <f>SUM(C834:C838)</f>
        <v>685</v>
      </c>
      <c r="D839" s="356">
        <f>SUM(D834:D838)</f>
        <v>34.18</v>
      </c>
      <c r="E839" s="356">
        <f>SUM(E834:E838)</f>
        <v>25.7</v>
      </c>
      <c r="F839" s="356">
        <f>SUM(F834:F838)</f>
        <v>133</v>
      </c>
      <c r="G839" s="356">
        <f>SUM(G834:G838)</f>
        <v>900.45999999999992</v>
      </c>
    </row>
    <row r="840" spans="1:257">
      <c r="A840" s="440" t="s">
        <v>224</v>
      </c>
      <c r="B840" s="440"/>
      <c r="C840" s="440"/>
      <c r="D840" s="440"/>
      <c r="E840" s="440"/>
      <c r="F840" s="440"/>
      <c r="G840" s="440"/>
    </row>
    <row r="841" spans="1:257">
      <c r="A841" s="248">
        <v>376.03</v>
      </c>
      <c r="B841" s="249" t="s">
        <v>233</v>
      </c>
      <c r="C841" s="248">
        <v>200</v>
      </c>
      <c r="D841" s="252">
        <v>5.8</v>
      </c>
      <c r="E841" s="248">
        <v>5</v>
      </c>
      <c r="F841" s="248">
        <v>8</v>
      </c>
      <c r="G841" s="248">
        <v>106</v>
      </c>
    </row>
    <row r="842" spans="1:257">
      <c r="A842" s="440" t="s">
        <v>226</v>
      </c>
      <c r="B842" s="440"/>
      <c r="C842" s="351">
        <v>200</v>
      </c>
      <c r="D842" s="250">
        <v>5.8</v>
      </c>
      <c r="E842" s="250">
        <v>5</v>
      </c>
      <c r="F842" s="250">
        <v>8</v>
      </c>
      <c r="G842" s="248">
        <v>106</v>
      </c>
    </row>
    <row r="843" spans="1:257">
      <c r="A843" s="440" t="s">
        <v>227</v>
      </c>
      <c r="B843" s="440"/>
      <c r="C843" s="357">
        <f>C842+C839+C832+C827+C818</f>
        <v>2965</v>
      </c>
      <c r="D843" s="358">
        <f>D842+D839+D832+D827+D818</f>
        <v>105.84</v>
      </c>
      <c r="E843" s="358">
        <f>E842+E839+E832+E827+E818</f>
        <v>84.2</v>
      </c>
      <c r="F843" s="358">
        <f>F842+F839+F832+F827+F818</f>
        <v>429.6</v>
      </c>
      <c r="G843" s="358">
        <f>G842+G839+G832+G827+G818</f>
        <v>2889.6400000000003</v>
      </c>
    </row>
    <row r="844" spans="1:257">
      <c r="A844" s="345"/>
      <c r="B844" s="346"/>
      <c r="C844" s="346"/>
      <c r="D844" s="346"/>
      <c r="E844" s="346"/>
      <c r="F844" s="346"/>
      <c r="G844" s="346"/>
    </row>
    <row r="845" spans="1:257">
      <c r="A845" s="406"/>
      <c r="B845" s="406"/>
      <c r="C845" s="406"/>
      <c r="D845" s="406"/>
      <c r="E845" s="406"/>
      <c r="F845" s="406"/>
      <c r="G845" s="406"/>
    </row>
    <row r="846" spans="1:257">
      <c r="A846" s="347" t="s">
        <v>209</v>
      </c>
      <c r="B846" s="443" t="s">
        <v>228</v>
      </c>
      <c r="C846" s="443"/>
      <c r="D846" s="443"/>
      <c r="E846" s="406"/>
      <c r="F846" s="406"/>
      <c r="G846" s="406"/>
    </row>
    <row r="847" spans="1:257">
      <c r="A847" s="347" t="s">
        <v>211</v>
      </c>
      <c r="B847" s="443">
        <v>4</v>
      </c>
      <c r="C847" s="443"/>
      <c r="D847" s="443"/>
      <c r="E847" s="348"/>
      <c r="F847" s="346"/>
      <c r="G847" s="346"/>
    </row>
    <row r="848" spans="1:257" ht="15.6" customHeight="1">
      <c r="A848" s="444" t="s">
        <v>6</v>
      </c>
      <c r="B848" s="442" t="s">
        <v>7</v>
      </c>
      <c r="C848" s="442" t="s">
        <v>8</v>
      </c>
      <c r="D848" s="442" t="s">
        <v>10</v>
      </c>
      <c r="E848" s="442"/>
      <c r="F848" s="442"/>
      <c r="G848" s="442" t="s">
        <v>11</v>
      </c>
    </row>
    <row r="849" spans="1:7">
      <c r="A849" s="444"/>
      <c r="B849" s="442"/>
      <c r="C849" s="442"/>
      <c r="D849" s="350" t="s">
        <v>12</v>
      </c>
      <c r="E849" s="350" t="s">
        <v>13</v>
      </c>
      <c r="F849" s="350" t="s">
        <v>14</v>
      </c>
      <c r="G849" s="442"/>
    </row>
    <row r="850" spans="1:7">
      <c r="A850" s="351">
        <v>1</v>
      </c>
      <c r="B850" s="351">
        <v>2</v>
      </c>
      <c r="C850" s="351">
        <v>3</v>
      </c>
      <c r="D850" s="351">
        <v>4</v>
      </c>
      <c r="E850" s="351">
        <v>5</v>
      </c>
      <c r="F850" s="351">
        <v>6</v>
      </c>
      <c r="G850" s="351">
        <v>7</v>
      </c>
    </row>
    <row r="851" spans="1:7">
      <c r="A851" s="440" t="s">
        <v>212</v>
      </c>
      <c r="B851" s="440"/>
      <c r="C851" s="440"/>
      <c r="D851" s="440"/>
      <c r="E851" s="440"/>
      <c r="F851" s="440"/>
      <c r="G851" s="440"/>
    </row>
    <row r="852" spans="1:7">
      <c r="A852" s="248">
        <v>14</v>
      </c>
      <c r="B852" s="249" t="s">
        <v>28</v>
      </c>
      <c r="C852" s="248">
        <v>10</v>
      </c>
      <c r="D852" s="250">
        <v>0.08</v>
      </c>
      <c r="E852" s="250">
        <v>7.25</v>
      </c>
      <c r="F852" s="250">
        <v>0.13</v>
      </c>
      <c r="G852" s="250">
        <v>66.09</v>
      </c>
    </row>
    <row r="853" spans="1:7" ht="31.2">
      <c r="A853" s="248">
        <v>223</v>
      </c>
      <c r="B853" s="249" t="s">
        <v>287</v>
      </c>
      <c r="C853" s="248">
        <v>180</v>
      </c>
      <c r="D853" s="250">
        <v>25.44</v>
      </c>
      <c r="E853" s="250">
        <v>18.48</v>
      </c>
      <c r="F853" s="250">
        <v>38.81</v>
      </c>
      <c r="G853" s="250">
        <v>428.38</v>
      </c>
    </row>
    <row r="854" spans="1:7">
      <c r="A854" s="248">
        <v>377</v>
      </c>
      <c r="B854" s="249" t="s">
        <v>21</v>
      </c>
      <c r="C854" s="248">
        <v>200</v>
      </c>
      <c r="D854" s="250">
        <v>0.06</v>
      </c>
      <c r="E854" s="250">
        <v>0.01</v>
      </c>
      <c r="F854" s="250">
        <v>11.19</v>
      </c>
      <c r="G854" s="250">
        <v>46.28</v>
      </c>
    </row>
    <row r="855" spans="1:7">
      <c r="A855" s="248"/>
      <c r="B855" s="249" t="s">
        <v>22</v>
      </c>
      <c r="C855" s="248">
        <v>60</v>
      </c>
      <c r="D855" s="250">
        <v>4.74</v>
      </c>
      <c r="E855" s="252">
        <v>0.6</v>
      </c>
      <c r="F855" s="250">
        <v>28.98</v>
      </c>
      <c r="G855" s="248">
        <v>141</v>
      </c>
    </row>
    <row r="856" spans="1:7">
      <c r="A856" s="248">
        <v>338</v>
      </c>
      <c r="B856" s="249" t="s">
        <v>217</v>
      </c>
      <c r="C856" s="248">
        <v>100</v>
      </c>
      <c r="D856" s="252">
        <v>0.4</v>
      </c>
      <c r="E856" s="252">
        <v>0.3</v>
      </c>
      <c r="F856" s="252">
        <v>10.3</v>
      </c>
      <c r="G856" s="248">
        <v>47</v>
      </c>
    </row>
    <row r="857" spans="1:7">
      <c r="A857" s="440" t="s">
        <v>25</v>
      </c>
      <c r="B857" s="440"/>
      <c r="C857" s="351">
        <v>550</v>
      </c>
      <c r="D857" s="250">
        <v>30.72</v>
      </c>
      <c r="E857" s="250">
        <v>26.64</v>
      </c>
      <c r="F857" s="250">
        <v>89.41</v>
      </c>
      <c r="G857" s="250">
        <v>728.75</v>
      </c>
    </row>
    <row r="858" spans="1:7">
      <c r="A858" s="440" t="s">
        <v>214</v>
      </c>
      <c r="B858" s="440"/>
      <c r="C858" s="440"/>
      <c r="D858" s="440"/>
      <c r="E858" s="440"/>
      <c r="F858" s="440"/>
      <c r="G858" s="440"/>
    </row>
    <row r="859" spans="1:7">
      <c r="A859" s="248">
        <v>99.01</v>
      </c>
      <c r="B859" s="249" t="s">
        <v>245</v>
      </c>
      <c r="C859" s="248">
        <v>100</v>
      </c>
      <c r="D859" s="250">
        <v>1.84</v>
      </c>
      <c r="E859" s="250">
        <v>8.26</v>
      </c>
      <c r="F859" s="250">
        <v>12.82</v>
      </c>
      <c r="G859" s="252">
        <v>133.30000000000001</v>
      </c>
    </row>
    <row r="860" spans="1:7">
      <c r="A860" s="248">
        <v>103.01</v>
      </c>
      <c r="B860" s="249" t="s">
        <v>132</v>
      </c>
      <c r="C860" s="248">
        <v>250</v>
      </c>
      <c r="D860" s="250">
        <v>2.71</v>
      </c>
      <c r="E860" s="250">
        <v>6.39</v>
      </c>
      <c r="F860" s="250">
        <v>18.690000000000001</v>
      </c>
      <c r="G860" s="250">
        <v>143.46</v>
      </c>
    </row>
    <row r="861" spans="1:7">
      <c r="A861" s="353">
        <v>293</v>
      </c>
      <c r="B861" s="249" t="s">
        <v>123</v>
      </c>
      <c r="C861" s="253">
        <v>100</v>
      </c>
      <c r="D861" s="255">
        <v>26.46</v>
      </c>
      <c r="E861" s="255">
        <v>12.86</v>
      </c>
      <c r="F861" s="370"/>
      <c r="G861" s="353">
        <v>215.69</v>
      </c>
    </row>
    <row r="862" spans="1:7">
      <c r="A862" s="248">
        <v>142</v>
      </c>
      <c r="B862" s="249" t="s">
        <v>221</v>
      </c>
      <c r="C862" s="248">
        <v>180</v>
      </c>
      <c r="D862" s="250">
        <v>3.68</v>
      </c>
      <c r="E862" s="250">
        <v>6.46</v>
      </c>
      <c r="F862" s="250">
        <v>21.53</v>
      </c>
      <c r="G862" s="250">
        <v>160.78</v>
      </c>
    </row>
    <row r="863" spans="1:7">
      <c r="A863" s="248">
        <v>342</v>
      </c>
      <c r="B863" s="249" t="s">
        <v>143</v>
      </c>
      <c r="C863" s="248">
        <v>200</v>
      </c>
      <c r="D863" s="250">
        <v>0.16</v>
      </c>
      <c r="E863" s="250">
        <v>0.04</v>
      </c>
      <c r="F863" s="250">
        <v>15.42</v>
      </c>
      <c r="G863" s="252">
        <v>63.6</v>
      </c>
    </row>
    <row r="864" spans="1:7">
      <c r="A864" s="248"/>
      <c r="B864" s="249" t="s">
        <v>22</v>
      </c>
      <c r="C864" s="248">
        <v>80</v>
      </c>
      <c r="D864" s="250">
        <v>6.32</v>
      </c>
      <c r="E864" s="252">
        <v>0.8</v>
      </c>
      <c r="F864" s="250">
        <v>38.64</v>
      </c>
      <c r="G864" s="248">
        <v>188</v>
      </c>
    </row>
    <row r="865" spans="1:7">
      <c r="A865" s="248"/>
      <c r="B865" s="249" t="s">
        <v>127</v>
      </c>
      <c r="C865" s="248">
        <v>80</v>
      </c>
      <c r="D865" s="250">
        <v>5.28</v>
      </c>
      <c r="E865" s="250">
        <v>0.96</v>
      </c>
      <c r="F865" s="250">
        <v>31.72</v>
      </c>
      <c r="G865" s="252">
        <v>158.4</v>
      </c>
    </row>
    <row r="866" spans="1:7">
      <c r="A866" s="440" t="s">
        <v>128</v>
      </c>
      <c r="B866" s="440"/>
      <c r="C866" s="351">
        <v>950</v>
      </c>
      <c r="D866" s="250">
        <v>33.71</v>
      </c>
      <c r="E866" s="250">
        <v>31.46</v>
      </c>
      <c r="F866" s="250">
        <v>133.13</v>
      </c>
      <c r="G866" s="250">
        <v>955.26</v>
      </c>
    </row>
    <row r="867" spans="1:7">
      <c r="A867" s="440" t="s">
        <v>215</v>
      </c>
      <c r="B867" s="440"/>
      <c r="C867" s="440"/>
      <c r="D867" s="440"/>
      <c r="E867" s="440"/>
      <c r="F867" s="440"/>
      <c r="G867" s="440"/>
    </row>
    <row r="868" spans="1:7">
      <c r="A868" s="248">
        <v>406</v>
      </c>
      <c r="B868" s="249" t="s">
        <v>254</v>
      </c>
      <c r="C868" s="248">
        <v>75</v>
      </c>
      <c r="D868" s="250">
        <v>5.14</v>
      </c>
      <c r="E868" s="250">
        <v>6.44</v>
      </c>
      <c r="F868" s="250">
        <v>26.61</v>
      </c>
      <c r="G868" s="250">
        <v>184.89</v>
      </c>
    </row>
    <row r="869" spans="1:7">
      <c r="A869" s="248">
        <v>376</v>
      </c>
      <c r="B869" s="249" t="s">
        <v>32</v>
      </c>
      <c r="C869" s="248">
        <v>200</v>
      </c>
      <c r="D869" s="251"/>
      <c r="E869" s="251"/>
      <c r="F869" s="250">
        <v>11.09</v>
      </c>
      <c r="G869" s="250">
        <v>44.34</v>
      </c>
    </row>
    <row r="870" spans="1:7">
      <c r="A870" s="248">
        <v>338.02</v>
      </c>
      <c r="B870" s="249" t="s">
        <v>230</v>
      </c>
      <c r="C870" s="248">
        <v>150</v>
      </c>
      <c r="D870" s="252">
        <v>0.6</v>
      </c>
      <c r="E870" s="252">
        <v>0.6</v>
      </c>
      <c r="F870" s="252">
        <v>14.7</v>
      </c>
      <c r="G870" s="252">
        <v>70.5</v>
      </c>
    </row>
    <row r="871" spans="1:7">
      <c r="A871" s="440" t="s">
        <v>218</v>
      </c>
      <c r="B871" s="440"/>
      <c r="C871" s="351">
        <v>425</v>
      </c>
      <c r="D871" s="250">
        <v>5.74</v>
      </c>
      <c r="E871" s="250">
        <v>7.04</v>
      </c>
      <c r="F871" s="250">
        <v>52.4</v>
      </c>
      <c r="G871" s="250">
        <v>299.73</v>
      </c>
    </row>
    <row r="872" spans="1:7">
      <c r="A872" s="440" t="s">
        <v>219</v>
      </c>
      <c r="B872" s="440"/>
      <c r="C872" s="440"/>
      <c r="D872" s="440"/>
      <c r="E872" s="440"/>
      <c r="F872" s="440"/>
      <c r="G872" s="440"/>
    </row>
    <row r="873" spans="1:7" ht="15" customHeight="1">
      <c r="A873" s="248">
        <v>45</v>
      </c>
      <c r="B873" s="249" t="s">
        <v>130</v>
      </c>
      <c r="C873" s="248">
        <v>100</v>
      </c>
      <c r="D873" s="250">
        <v>1.54</v>
      </c>
      <c r="E873" s="250">
        <v>7.16</v>
      </c>
      <c r="F873" s="250">
        <v>4.3099999999999996</v>
      </c>
      <c r="G873" s="250">
        <v>88.13</v>
      </c>
    </row>
    <row r="874" spans="1:7" ht="15" customHeight="1">
      <c r="A874" s="248">
        <v>229.01</v>
      </c>
      <c r="B874" s="249" t="s">
        <v>257</v>
      </c>
      <c r="C874" s="248">
        <v>100</v>
      </c>
      <c r="D874" s="250">
        <v>10.49</v>
      </c>
      <c r="E874" s="252">
        <v>3.6</v>
      </c>
      <c r="F874" s="250">
        <v>2.4300000000000002</v>
      </c>
      <c r="G874" s="250">
        <v>84.71</v>
      </c>
    </row>
    <row r="875" spans="1:7" ht="15" customHeight="1">
      <c r="A875" s="248">
        <v>125</v>
      </c>
      <c r="B875" s="249" t="s">
        <v>240</v>
      </c>
      <c r="C875" s="248">
        <v>180</v>
      </c>
      <c r="D875" s="250">
        <v>3.72</v>
      </c>
      <c r="E875" s="250">
        <v>0.74</v>
      </c>
      <c r="F875" s="250">
        <v>30.32</v>
      </c>
      <c r="G875" s="250">
        <v>143.22</v>
      </c>
    </row>
    <row r="876" spans="1:7" ht="15" customHeight="1">
      <c r="A876" s="248">
        <v>378</v>
      </c>
      <c r="B876" s="249" t="s">
        <v>222</v>
      </c>
      <c r="C876" s="248">
        <v>200</v>
      </c>
      <c r="D876" s="250">
        <v>1.61</v>
      </c>
      <c r="E876" s="250">
        <v>1.39</v>
      </c>
      <c r="F876" s="250">
        <v>13.76</v>
      </c>
      <c r="G876" s="250">
        <v>74.34</v>
      </c>
    </row>
    <row r="877" spans="1:7" ht="15" customHeight="1">
      <c r="A877" s="248"/>
      <c r="B877" s="249" t="s">
        <v>22</v>
      </c>
      <c r="C877" s="248">
        <v>100</v>
      </c>
      <c r="D877" s="250">
        <v>7.9</v>
      </c>
      <c r="E877" s="252">
        <v>1</v>
      </c>
      <c r="F877" s="250">
        <v>48.3</v>
      </c>
      <c r="G877" s="248">
        <v>235</v>
      </c>
    </row>
    <row r="878" spans="1:7">
      <c r="A878" s="440" t="s">
        <v>223</v>
      </c>
      <c r="B878" s="440"/>
      <c r="C878" s="351">
        <v>620</v>
      </c>
      <c r="D878" s="250">
        <v>20.52</v>
      </c>
      <c r="E878" s="250">
        <v>13.29</v>
      </c>
      <c r="F878" s="250">
        <v>70.14</v>
      </c>
      <c r="G878" s="252">
        <v>484.4</v>
      </c>
    </row>
    <row r="879" spans="1:7">
      <c r="A879" s="440" t="s">
        <v>224</v>
      </c>
      <c r="B879" s="440"/>
      <c r="C879" s="440"/>
      <c r="D879" s="440"/>
      <c r="E879" s="440"/>
      <c r="F879" s="440"/>
      <c r="G879" s="440"/>
    </row>
    <row r="880" spans="1:7" ht="15" customHeight="1">
      <c r="A880" s="248">
        <v>376.02</v>
      </c>
      <c r="B880" s="249" t="s">
        <v>225</v>
      </c>
      <c r="C880" s="248">
        <v>200</v>
      </c>
      <c r="D880" s="252">
        <v>5.6</v>
      </c>
      <c r="E880" s="248">
        <v>4.8</v>
      </c>
      <c r="F880" s="252">
        <v>30</v>
      </c>
      <c r="G880" s="248">
        <v>186</v>
      </c>
    </row>
    <row r="881" spans="1:7">
      <c r="A881" s="440" t="s">
        <v>226</v>
      </c>
      <c r="B881" s="440"/>
      <c r="C881" s="351">
        <v>200</v>
      </c>
      <c r="D881" s="250">
        <v>5.8</v>
      </c>
      <c r="E881" s="250">
        <v>5</v>
      </c>
      <c r="F881" s="250">
        <v>9.6</v>
      </c>
      <c r="G881" s="248">
        <v>108</v>
      </c>
    </row>
    <row r="882" spans="1:7">
      <c r="A882" s="440" t="s">
        <v>227</v>
      </c>
      <c r="B882" s="440"/>
      <c r="C882" s="357">
        <f>C881+C878+C866+C857+C871</f>
        <v>2745</v>
      </c>
      <c r="D882" s="358">
        <f>D881+D878+D866+D857+D871</f>
        <v>96.49</v>
      </c>
      <c r="E882" s="358">
        <f>E881+E878+E866+E857+E871</f>
        <v>83.43</v>
      </c>
      <c r="F882" s="358">
        <f>F881+F878+F866+F857+F871</f>
        <v>354.67999999999995</v>
      </c>
      <c r="G882" s="358">
        <f>G881+G878+G866+G857+G871</f>
        <v>2576.14</v>
      </c>
    </row>
    <row r="883" spans="1:7">
      <c r="A883" s="345"/>
      <c r="B883" s="346"/>
      <c r="C883" s="346"/>
      <c r="D883" s="346"/>
      <c r="E883" s="346"/>
      <c r="F883" s="346"/>
      <c r="G883" s="346"/>
    </row>
    <row r="884" spans="1:7">
      <c r="A884" s="406"/>
      <c r="B884" s="406"/>
      <c r="C884" s="406"/>
      <c r="D884" s="406"/>
      <c r="E884" s="406"/>
      <c r="F884" s="406"/>
      <c r="G884" s="406"/>
    </row>
    <row r="885" spans="1:7">
      <c r="A885" s="347" t="s">
        <v>209</v>
      </c>
      <c r="B885" s="443" t="s">
        <v>234</v>
      </c>
      <c r="C885" s="443"/>
      <c r="D885" s="443"/>
      <c r="E885" s="406"/>
      <c r="F885" s="406"/>
      <c r="G885" s="406"/>
    </row>
    <row r="886" spans="1:7">
      <c r="A886" s="347" t="s">
        <v>211</v>
      </c>
      <c r="B886" s="443">
        <v>4</v>
      </c>
      <c r="C886" s="443"/>
      <c r="D886" s="443"/>
      <c r="E886" s="348"/>
      <c r="F886" s="346"/>
      <c r="G886" s="346"/>
    </row>
    <row r="887" spans="1:7" ht="15.6" customHeight="1">
      <c r="A887" s="444" t="s">
        <v>6</v>
      </c>
      <c r="B887" s="442" t="s">
        <v>7</v>
      </c>
      <c r="C887" s="442" t="s">
        <v>8</v>
      </c>
      <c r="D887" s="442" t="s">
        <v>10</v>
      </c>
      <c r="E887" s="442"/>
      <c r="F887" s="442"/>
      <c r="G887" s="442" t="s">
        <v>11</v>
      </c>
    </row>
    <row r="888" spans="1:7">
      <c r="A888" s="444"/>
      <c r="B888" s="442"/>
      <c r="C888" s="442"/>
      <c r="D888" s="350" t="s">
        <v>12</v>
      </c>
      <c r="E888" s="350" t="s">
        <v>13</v>
      </c>
      <c r="F888" s="350" t="s">
        <v>14</v>
      </c>
      <c r="G888" s="442"/>
    </row>
    <row r="889" spans="1:7">
      <c r="A889" s="351">
        <v>1</v>
      </c>
      <c r="B889" s="351">
        <v>2</v>
      </c>
      <c r="C889" s="351">
        <v>3</v>
      </c>
      <c r="D889" s="351">
        <v>4</v>
      </c>
      <c r="E889" s="351">
        <v>5</v>
      </c>
      <c r="F889" s="351">
        <v>6</v>
      </c>
      <c r="G889" s="351">
        <v>7</v>
      </c>
    </row>
    <row r="890" spans="1:7">
      <c r="A890" s="440" t="s">
        <v>212</v>
      </c>
      <c r="B890" s="440"/>
      <c r="C890" s="440"/>
      <c r="D890" s="440"/>
      <c r="E890" s="440"/>
      <c r="F890" s="440"/>
      <c r="G890" s="440"/>
    </row>
    <row r="891" spans="1:7" ht="31.2">
      <c r="A891" s="248">
        <v>173.03</v>
      </c>
      <c r="B891" s="249" t="s">
        <v>95</v>
      </c>
      <c r="C891" s="248">
        <v>250</v>
      </c>
      <c r="D891" s="252">
        <v>8.6999999999999993</v>
      </c>
      <c r="E891" s="250">
        <v>8.7799999999999994</v>
      </c>
      <c r="F891" s="250">
        <v>43.35</v>
      </c>
      <c r="G891" s="250">
        <v>290.07</v>
      </c>
    </row>
    <row r="892" spans="1:7">
      <c r="A892" s="248">
        <v>486</v>
      </c>
      <c r="B892" s="249" t="s">
        <v>96</v>
      </c>
      <c r="C892" s="248">
        <v>100</v>
      </c>
      <c r="D892" s="250">
        <v>7.63</v>
      </c>
      <c r="E892" s="250">
        <v>8.16</v>
      </c>
      <c r="F892" s="250">
        <v>31.26</v>
      </c>
      <c r="G892" s="250">
        <v>232.42</v>
      </c>
    </row>
    <row r="893" spans="1:7">
      <c r="A893" s="248">
        <v>382</v>
      </c>
      <c r="B893" s="249" t="s">
        <v>40</v>
      </c>
      <c r="C893" s="248">
        <v>200</v>
      </c>
      <c r="D893" s="250">
        <v>3.99</v>
      </c>
      <c r="E893" s="250">
        <v>3.17</v>
      </c>
      <c r="F893" s="250">
        <v>16.34</v>
      </c>
      <c r="G893" s="250">
        <v>111.18</v>
      </c>
    </row>
    <row r="894" spans="1:7">
      <c r="A894" s="248"/>
      <c r="B894" s="249" t="s">
        <v>22</v>
      </c>
      <c r="C894" s="248">
        <v>60</v>
      </c>
      <c r="D894" s="250">
        <v>4.74</v>
      </c>
      <c r="E894" s="252">
        <v>0.6</v>
      </c>
      <c r="F894" s="250">
        <v>28.98</v>
      </c>
      <c r="G894" s="248">
        <v>141</v>
      </c>
    </row>
    <row r="895" spans="1:7">
      <c r="A895" s="440" t="s">
        <v>25</v>
      </c>
      <c r="B895" s="440"/>
      <c r="C895" s="351">
        <f>SUM(C891:C894)</f>
        <v>610</v>
      </c>
      <c r="D895" s="356">
        <f>SUM(D891:D894)</f>
        <v>25.060000000000002</v>
      </c>
      <c r="E895" s="356">
        <f>SUM(E891:E894)</f>
        <v>20.71</v>
      </c>
      <c r="F895" s="356">
        <f>SUM(F891:F894)</f>
        <v>119.93</v>
      </c>
      <c r="G895" s="356">
        <f>SUM(G891:G894)</f>
        <v>774.67000000000007</v>
      </c>
    </row>
    <row r="896" spans="1:7">
      <c r="A896" s="440" t="s">
        <v>214</v>
      </c>
      <c r="B896" s="440"/>
      <c r="C896" s="440"/>
      <c r="D896" s="440"/>
      <c r="E896" s="440"/>
      <c r="F896" s="440"/>
      <c r="G896" s="440"/>
    </row>
    <row r="897" spans="1:7">
      <c r="A897" s="248">
        <v>37</v>
      </c>
      <c r="B897" s="249" t="s">
        <v>332</v>
      </c>
      <c r="C897" s="248">
        <v>100</v>
      </c>
      <c r="D897" s="250">
        <v>1.56</v>
      </c>
      <c r="E897" s="250">
        <v>3.28</v>
      </c>
      <c r="F897" s="250">
        <v>11.06</v>
      </c>
      <c r="G897" s="250">
        <v>80.78</v>
      </c>
    </row>
    <row r="898" spans="1:7">
      <c r="A898" s="248">
        <v>99</v>
      </c>
      <c r="B898" s="249" t="s">
        <v>330</v>
      </c>
      <c r="C898" s="248">
        <v>255</v>
      </c>
      <c r="D898" s="250">
        <v>1.78</v>
      </c>
      <c r="E898" s="248">
        <v>5</v>
      </c>
      <c r="F898" s="250">
        <v>10.94</v>
      </c>
      <c r="G898" s="250">
        <v>96.53</v>
      </c>
    </row>
    <row r="899" spans="1:7">
      <c r="A899" s="359">
        <v>265</v>
      </c>
      <c r="B899" s="360" t="s">
        <v>321</v>
      </c>
      <c r="C899" s="361">
        <v>250</v>
      </c>
      <c r="D899" s="362">
        <v>19.59</v>
      </c>
      <c r="E899" s="362">
        <v>20.100000000000001</v>
      </c>
      <c r="F899" s="362">
        <v>46.42</v>
      </c>
      <c r="G899" s="363">
        <f>(D899+F899)*4+E899*9</f>
        <v>444.94000000000005</v>
      </c>
    </row>
    <row r="900" spans="1:7">
      <c r="A900" s="248">
        <v>342.01</v>
      </c>
      <c r="B900" s="249" t="s">
        <v>126</v>
      </c>
      <c r="C900" s="248">
        <v>200</v>
      </c>
      <c r="D900" s="250">
        <v>0.16</v>
      </c>
      <c r="E900" s="250">
        <v>0.16</v>
      </c>
      <c r="F900" s="252">
        <v>14.9</v>
      </c>
      <c r="G900" s="250">
        <v>62.69</v>
      </c>
    </row>
    <row r="901" spans="1:7">
      <c r="A901" s="248"/>
      <c r="B901" s="249" t="s">
        <v>22</v>
      </c>
      <c r="C901" s="248">
        <v>80</v>
      </c>
      <c r="D901" s="250">
        <v>6.32</v>
      </c>
      <c r="E901" s="252">
        <v>0.8</v>
      </c>
      <c r="F901" s="250">
        <v>38.64</v>
      </c>
      <c r="G901" s="248">
        <v>188</v>
      </c>
    </row>
    <row r="902" spans="1:7">
      <c r="A902" s="248"/>
      <c r="B902" s="249" t="s">
        <v>127</v>
      </c>
      <c r="C902" s="248">
        <v>80</v>
      </c>
      <c r="D902" s="250">
        <v>5.28</v>
      </c>
      <c r="E902" s="250">
        <v>0.96</v>
      </c>
      <c r="F902" s="250">
        <v>31.72</v>
      </c>
      <c r="G902" s="252">
        <v>158.4</v>
      </c>
    </row>
    <row r="903" spans="1:7">
      <c r="A903" s="440" t="s">
        <v>128</v>
      </c>
      <c r="B903" s="440"/>
      <c r="C903" s="351">
        <f>SUM(C897:C902)</f>
        <v>965</v>
      </c>
      <c r="D903" s="356">
        <f>SUM(D897:D902)</f>
        <v>34.69</v>
      </c>
      <c r="E903" s="356">
        <f>SUM(E897:E902)</f>
        <v>30.300000000000004</v>
      </c>
      <c r="F903" s="356">
        <f>SUM(F897:F902)</f>
        <v>153.68</v>
      </c>
      <c r="G903" s="356">
        <f>SUM(G897:G902)</f>
        <v>1031.3400000000001</v>
      </c>
    </row>
    <row r="904" spans="1:7">
      <c r="A904" s="440" t="s">
        <v>215</v>
      </c>
      <c r="B904" s="440"/>
      <c r="C904" s="440"/>
      <c r="D904" s="440"/>
      <c r="E904" s="440"/>
      <c r="F904" s="440"/>
      <c r="G904" s="440"/>
    </row>
    <row r="905" spans="1:7">
      <c r="A905" s="248">
        <v>446</v>
      </c>
      <c r="B905" s="249" t="s">
        <v>243</v>
      </c>
      <c r="C905" s="248">
        <v>75</v>
      </c>
      <c r="D905" s="250">
        <v>6.78</v>
      </c>
      <c r="E905" s="250">
        <v>13.52</v>
      </c>
      <c r="F905" s="252">
        <v>27.5</v>
      </c>
      <c r="G905" s="250">
        <v>259.74</v>
      </c>
    </row>
    <row r="906" spans="1:7">
      <c r="A906" s="248">
        <v>377</v>
      </c>
      <c r="B906" s="249" t="s">
        <v>21</v>
      </c>
      <c r="C906" s="248">
        <v>200</v>
      </c>
      <c r="D906" s="250">
        <v>0.06</v>
      </c>
      <c r="E906" s="250">
        <v>0.01</v>
      </c>
      <c r="F906" s="250">
        <v>11.19</v>
      </c>
      <c r="G906" s="250">
        <v>46.28</v>
      </c>
    </row>
    <row r="907" spans="1:7">
      <c r="A907" s="248">
        <v>338.01</v>
      </c>
      <c r="B907" s="249" t="s">
        <v>217</v>
      </c>
      <c r="C907" s="248">
        <v>150</v>
      </c>
      <c r="D907" s="252">
        <v>0.6</v>
      </c>
      <c r="E907" s="250">
        <v>0.45</v>
      </c>
      <c r="F907" s="250">
        <v>15.45</v>
      </c>
      <c r="G907" s="252">
        <v>70.5</v>
      </c>
    </row>
    <row r="908" spans="1:7">
      <c r="A908" s="440" t="s">
        <v>218</v>
      </c>
      <c r="B908" s="440"/>
      <c r="C908" s="351">
        <v>425</v>
      </c>
      <c r="D908" s="250">
        <v>7.44</v>
      </c>
      <c r="E908" s="250">
        <v>13.98</v>
      </c>
      <c r="F908" s="250">
        <v>54.14</v>
      </c>
      <c r="G908" s="250">
        <v>376.52</v>
      </c>
    </row>
    <row r="909" spans="1:7">
      <c r="A909" s="440" t="s">
        <v>219</v>
      </c>
      <c r="B909" s="440"/>
      <c r="C909" s="440"/>
      <c r="D909" s="440"/>
      <c r="E909" s="440"/>
      <c r="F909" s="440"/>
      <c r="G909" s="440"/>
    </row>
    <row r="910" spans="1:7" ht="15" customHeight="1">
      <c r="A910" s="248">
        <v>55.01</v>
      </c>
      <c r="B910" s="249" t="s">
        <v>150</v>
      </c>
      <c r="C910" s="248">
        <v>100</v>
      </c>
      <c r="D910" s="250">
        <v>1.26</v>
      </c>
      <c r="E910" s="252">
        <v>8.1</v>
      </c>
      <c r="F910" s="250">
        <v>6.25</v>
      </c>
      <c r="G910" s="250">
        <v>103.67</v>
      </c>
    </row>
    <row r="911" spans="1:7" ht="15" customHeight="1">
      <c r="A911" s="248">
        <v>294.02</v>
      </c>
      <c r="B911" s="249" t="s">
        <v>269</v>
      </c>
      <c r="C911" s="248">
        <v>100</v>
      </c>
      <c r="D911" s="250">
        <v>15.42</v>
      </c>
      <c r="E911" s="252">
        <v>14.4</v>
      </c>
      <c r="F911" s="250">
        <v>9.14</v>
      </c>
      <c r="G911" s="250">
        <v>228.37</v>
      </c>
    </row>
    <row r="912" spans="1:7" ht="15" customHeight="1">
      <c r="A912" s="248">
        <v>139.01</v>
      </c>
      <c r="B912" s="249" t="s">
        <v>270</v>
      </c>
      <c r="C912" s="248">
        <v>180</v>
      </c>
      <c r="D912" s="250">
        <v>4.33</v>
      </c>
      <c r="E912" s="250">
        <v>6.45</v>
      </c>
      <c r="F912" s="250">
        <v>16.940000000000001</v>
      </c>
      <c r="G912" s="250">
        <v>143.97999999999999</v>
      </c>
    </row>
    <row r="913" spans="1:7" ht="15" customHeight="1">
      <c r="A913" s="248">
        <v>376</v>
      </c>
      <c r="B913" s="249" t="s">
        <v>32</v>
      </c>
      <c r="C913" s="248">
        <v>200</v>
      </c>
      <c r="D913" s="251"/>
      <c r="E913" s="251"/>
      <c r="F913" s="250">
        <v>11.09</v>
      </c>
      <c r="G913" s="250">
        <v>44.34</v>
      </c>
    </row>
    <row r="914" spans="1:7" ht="15" customHeight="1">
      <c r="A914" s="248"/>
      <c r="B914" s="249" t="s">
        <v>22</v>
      </c>
      <c r="C914" s="248">
        <v>100</v>
      </c>
      <c r="D914" s="250">
        <v>7.9</v>
      </c>
      <c r="E914" s="252">
        <v>1</v>
      </c>
      <c r="F914" s="250">
        <v>48.3</v>
      </c>
      <c r="G914" s="248">
        <v>235</v>
      </c>
    </row>
    <row r="915" spans="1:7">
      <c r="A915" s="440" t="s">
        <v>223</v>
      </c>
      <c r="B915" s="440"/>
      <c r="C915" s="351">
        <f>SUM(C910:C914)</f>
        <v>680</v>
      </c>
      <c r="D915" s="356">
        <f>SUM(D910:D914)</f>
        <v>28.909999999999997</v>
      </c>
      <c r="E915" s="356">
        <f>SUM(E910:E914)</f>
        <v>29.95</v>
      </c>
      <c r="F915" s="356">
        <f>SUM(F910:F914)</f>
        <v>91.72</v>
      </c>
      <c r="G915" s="356">
        <f>SUM(G910:G914)</f>
        <v>755.36</v>
      </c>
    </row>
    <row r="916" spans="1:7">
      <c r="A916" s="440" t="s">
        <v>224</v>
      </c>
      <c r="B916" s="440"/>
      <c r="C916" s="440"/>
      <c r="D916" s="440"/>
      <c r="E916" s="440"/>
      <c r="F916" s="440"/>
      <c r="G916" s="440"/>
    </row>
    <row r="917" spans="1:7">
      <c r="A917" s="248">
        <v>376.02</v>
      </c>
      <c r="B917" s="249" t="s">
        <v>236</v>
      </c>
      <c r="C917" s="248">
        <v>200</v>
      </c>
      <c r="D917" s="252">
        <v>5.8</v>
      </c>
      <c r="E917" s="248">
        <v>5</v>
      </c>
      <c r="F917" s="252">
        <v>9.6</v>
      </c>
      <c r="G917" s="248">
        <v>108</v>
      </c>
    </row>
    <row r="918" spans="1:7">
      <c r="A918" s="440" t="s">
        <v>226</v>
      </c>
      <c r="B918" s="440"/>
      <c r="C918" s="351">
        <v>200</v>
      </c>
      <c r="D918" s="250">
        <v>5.8</v>
      </c>
      <c r="E918" s="250">
        <v>5</v>
      </c>
      <c r="F918" s="250">
        <v>8</v>
      </c>
      <c r="G918" s="248">
        <v>106</v>
      </c>
    </row>
    <row r="919" spans="1:7">
      <c r="A919" s="440" t="s">
        <v>227</v>
      </c>
      <c r="B919" s="440"/>
      <c r="C919" s="357">
        <f>C918+C915+C908+C903+C895</f>
        <v>2880</v>
      </c>
      <c r="D919" s="358">
        <f>D918+D915+D908+D903+D895</f>
        <v>101.89999999999999</v>
      </c>
      <c r="E919" s="358">
        <f>E918+E915+E908+E903+E895</f>
        <v>99.940000000000026</v>
      </c>
      <c r="F919" s="358">
        <f>F918+F915+F908+F903+F895</f>
        <v>427.47</v>
      </c>
      <c r="G919" s="358">
        <f>G918+G915+G908+G903+G895</f>
        <v>3043.8900000000003</v>
      </c>
    </row>
    <row r="920" spans="1:7">
      <c r="A920" s="345"/>
      <c r="B920" s="346"/>
      <c r="C920" s="346"/>
      <c r="D920" s="346"/>
      <c r="E920" s="346"/>
      <c r="F920" s="346"/>
      <c r="G920" s="346"/>
    </row>
    <row r="921" spans="1:7">
      <c r="A921" s="406"/>
      <c r="B921" s="406"/>
      <c r="C921" s="406"/>
      <c r="D921" s="406"/>
      <c r="E921" s="406"/>
      <c r="F921" s="406"/>
      <c r="G921" s="406"/>
    </row>
    <row r="922" spans="1:7">
      <c r="A922" s="347" t="s">
        <v>209</v>
      </c>
      <c r="B922" s="443" t="s">
        <v>237</v>
      </c>
      <c r="C922" s="443"/>
      <c r="D922" s="443"/>
      <c r="E922" s="406"/>
      <c r="F922" s="406"/>
      <c r="G922" s="406"/>
    </row>
    <row r="923" spans="1:7">
      <c r="A923" s="347" t="s">
        <v>211</v>
      </c>
      <c r="B923" s="443">
        <v>4</v>
      </c>
      <c r="C923" s="443"/>
      <c r="D923" s="443"/>
      <c r="E923" s="348"/>
      <c r="F923" s="346"/>
      <c r="G923" s="346"/>
    </row>
    <row r="924" spans="1:7" ht="15.6" customHeight="1">
      <c r="A924" s="444" t="s">
        <v>6</v>
      </c>
      <c r="B924" s="442" t="s">
        <v>7</v>
      </c>
      <c r="C924" s="442" t="s">
        <v>8</v>
      </c>
      <c r="D924" s="442" t="s">
        <v>10</v>
      </c>
      <c r="E924" s="442"/>
      <c r="F924" s="442"/>
      <c r="G924" s="442" t="s">
        <v>11</v>
      </c>
    </row>
    <row r="925" spans="1:7">
      <c r="A925" s="444"/>
      <c r="B925" s="442"/>
      <c r="C925" s="442"/>
      <c r="D925" s="350" t="s">
        <v>12</v>
      </c>
      <c r="E925" s="350" t="s">
        <v>13</v>
      </c>
      <c r="F925" s="350" t="s">
        <v>14</v>
      </c>
      <c r="G925" s="442"/>
    </row>
    <row r="926" spans="1:7">
      <c r="A926" s="351">
        <v>1</v>
      </c>
      <c r="B926" s="351">
        <v>2</v>
      </c>
      <c r="C926" s="351">
        <v>3</v>
      </c>
      <c r="D926" s="351">
        <v>4</v>
      </c>
      <c r="E926" s="351">
        <v>5</v>
      </c>
      <c r="F926" s="351">
        <v>6</v>
      </c>
      <c r="G926" s="351">
        <v>7</v>
      </c>
    </row>
    <row r="927" spans="1:7">
      <c r="A927" s="440" t="s">
        <v>212</v>
      </c>
      <c r="B927" s="440"/>
      <c r="C927" s="440"/>
      <c r="D927" s="440"/>
      <c r="E927" s="440"/>
      <c r="F927" s="440"/>
      <c r="G927" s="440"/>
    </row>
    <row r="928" spans="1:7">
      <c r="A928" s="248">
        <v>290.01</v>
      </c>
      <c r="B928" s="249" t="s">
        <v>252</v>
      </c>
      <c r="C928" s="248">
        <v>100</v>
      </c>
      <c r="D928" s="250">
        <v>17.579999999999998</v>
      </c>
      <c r="E928" s="250">
        <v>12.65</v>
      </c>
      <c r="F928" s="250">
        <v>3.58</v>
      </c>
      <c r="G928" s="250">
        <v>195.05</v>
      </c>
    </row>
    <row r="929" spans="1:7">
      <c r="A929" s="248">
        <v>172</v>
      </c>
      <c r="B929" s="249" t="s">
        <v>340</v>
      </c>
      <c r="C929" s="248">
        <v>180</v>
      </c>
      <c r="D929" s="252">
        <v>4.5999999999999996</v>
      </c>
      <c r="E929" s="250">
        <v>5.05</v>
      </c>
      <c r="F929" s="250">
        <v>48.18</v>
      </c>
      <c r="G929" s="250">
        <v>256.61</v>
      </c>
    </row>
    <row r="930" spans="1:7">
      <c r="A930" s="248">
        <v>376</v>
      </c>
      <c r="B930" s="249" t="s">
        <v>32</v>
      </c>
      <c r="C930" s="248">
        <v>200</v>
      </c>
      <c r="D930" s="251"/>
      <c r="E930" s="251"/>
      <c r="F930" s="250">
        <v>11.09</v>
      </c>
      <c r="G930" s="250">
        <v>44.34</v>
      </c>
    </row>
    <row r="931" spans="1:7">
      <c r="A931" s="248"/>
      <c r="B931" s="249" t="s">
        <v>22</v>
      </c>
      <c r="C931" s="248">
        <v>60</v>
      </c>
      <c r="D931" s="250">
        <v>4.74</v>
      </c>
      <c r="E931" s="252">
        <v>0.6</v>
      </c>
      <c r="F931" s="250">
        <v>28.98</v>
      </c>
      <c r="G931" s="248">
        <v>141</v>
      </c>
    </row>
    <row r="932" spans="1:7">
      <c r="A932" s="440" t="s">
        <v>25</v>
      </c>
      <c r="B932" s="440"/>
      <c r="C932" s="351">
        <f>SUM(C928:C931)</f>
        <v>540</v>
      </c>
      <c r="D932" s="356">
        <f>SUM(D928:D931)</f>
        <v>26.92</v>
      </c>
      <c r="E932" s="356">
        <f>SUM(E928:E931)</f>
        <v>18.3</v>
      </c>
      <c r="F932" s="356">
        <f>SUM(F928:F931)</f>
        <v>91.83</v>
      </c>
      <c r="G932" s="356">
        <f>SUM(G928:G931)</f>
        <v>637</v>
      </c>
    </row>
    <row r="933" spans="1:7">
      <c r="A933" s="440" t="s">
        <v>214</v>
      </c>
      <c r="B933" s="440"/>
      <c r="C933" s="440"/>
      <c r="D933" s="440"/>
      <c r="E933" s="440"/>
      <c r="F933" s="440"/>
      <c r="G933" s="440"/>
    </row>
    <row r="934" spans="1:7">
      <c r="A934" s="248">
        <v>67.010000000000005</v>
      </c>
      <c r="B934" s="249" t="s">
        <v>170</v>
      </c>
      <c r="C934" s="248">
        <v>100</v>
      </c>
      <c r="D934" s="250">
        <v>1.75</v>
      </c>
      <c r="E934" s="250">
        <v>7.21</v>
      </c>
      <c r="F934" s="250">
        <v>9.36</v>
      </c>
      <c r="G934" s="250">
        <v>110.05</v>
      </c>
    </row>
    <row r="935" spans="1:7">
      <c r="A935" s="248">
        <v>102.01</v>
      </c>
      <c r="B935" s="249" t="s">
        <v>147</v>
      </c>
      <c r="C935" s="248">
        <v>250</v>
      </c>
      <c r="D935" s="250">
        <v>5.87</v>
      </c>
      <c r="E935" s="250">
        <v>3.55</v>
      </c>
      <c r="F935" s="250">
        <v>19.28</v>
      </c>
      <c r="G935" s="250">
        <v>132.87</v>
      </c>
    </row>
    <row r="936" spans="1:7">
      <c r="A936" s="248">
        <v>356.03</v>
      </c>
      <c r="B936" s="249" t="s">
        <v>59</v>
      </c>
      <c r="C936" s="248">
        <v>100</v>
      </c>
      <c r="D936" s="250">
        <v>19.149999999999999</v>
      </c>
      <c r="E936" s="250">
        <v>16.46</v>
      </c>
      <c r="F936" s="250">
        <v>0.27</v>
      </c>
      <c r="G936" s="252">
        <v>270.5</v>
      </c>
    </row>
    <row r="937" spans="1:7">
      <c r="A937" s="248">
        <v>145.01</v>
      </c>
      <c r="B937" s="249" t="s">
        <v>266</v>
      </c>
      <c r="C937" s="248">
        <v>180</v>
      </c>
      <c r="D937" s="250">
        <v>3.97</v>
      </c>
      <c r="E937" s="250">
        <v>5.87</v>
      </c>
      <c r="F937" s="250">
        <v>28.22</v>
      </c>
      <c r="G937" s="250">
        <v>182.58</v>
      </c>
    </row>
    <row r="938" spans="1:7">
      <c r="A938" s="248">
        <v>349</v>
      </c>
      <c r="B938" s="249" t="s">
        <v>136</v>
      </c>
      <c r="C938" s="248">
        <v>200</v>
      </c>
      <c r="D938" s="250">
        <v>0.59</v>
      </c>
      <c r="E938" s="250">
        <v>0.05</v>
      </c>
      <c r="F938" s="250">
        <v>18.579999999999998</v>
      </c>
      <c r="G938" s="250">
        <v>77.94</v>
      </c>
    </row>
    <row r="939" spans="1:7">
      <c r="A939" s="248"/>
      <c r="B939" s="249" t="s">
        <v>22</v>
      </c>
      <c r="C939" s="248">
        <v>80</v>
      </c>
      <c r="D939" s="250">
        <v>6.32</v>
      </c>
      <c r="E939" s="252">
        <v>0.8</v>
      </c>
      <c r="F939" s="250">
        <v>38.64</v>
      </c>
      <c r="G939" s="248">
        <v>188</v>
      </c>
    </row>
    <row r="940" spans="1:7">
      <c r="A940" s="248"/>
      <c r="B940" s="249" t="s">
        <v>127</v>
      </c>
      <c r="C940" s="248">
        <v>80</v>
      </c>
      <c r="D940" s="250">
        <v>5.28</v>
      </c>
      <c r="E940" s="250">
        <v>0.96</v>
      </c>
      <c r="F940" s="250">
        <v>31.72</v>
      </c>
      <c r="G940" s="252">
        <v>158.4</v>
      </c>
    </row>
    <row r="941" spans="1:7">
      <c r="A941" s="440" t="s">
        <v>128</v>
      </c>
      <c r="B941" s="440"/>
      <c r="C941" s="351">
        <f>SUM(C934:C940)</f>
        <v>990</v>
      </c>
      <c r="D941" s="356">
        <f>SUM(D934:D940)</f>
        <v>42.93</v>
      </c>
      <c r="E941" s="356">
        <f>SUM(E934:E940)</f>
        <v>34.899999999999991</v>
      </c>
      <c r="F941" s="356">
        <f>SUM(F934:F940)</f>
        <v>146.07</v>
      </c>
      <c r="G941" s="356">
        <f>SUM(G934:G940)</f>
        <v>1120.3400000000001</v>
      </c>
    </row>
    <row r="942" spans="1:7">
      <c r="A942" s="440" t="s">
        <v>215</v>
      </c>
      <c r="B942" s="440"/>
      <c r="C942" s="440"/>
      <c r="D942" s="440"/>
      <c r="E942" s="440"/>
      <c r="F942" s="440"/>
      <c r="G942" s="440"/>
    </row>
    <row r="943" spans="1:7">
      <c r="A943" s="248">
        <v>15</v>
      </c>
      <c r="B943" s="249" t="s">
        <v>36</v>
      </c>
      <c r="C943" s="248">
        <v>15</v>
      </c>
      <c r="D943" s="252">
        <v>3.9</v>
      </c>
      <c r="E943" s="250">
        <v>3.92</v>
      </c>
      <c r="F943" s="251"/>
      <c r="G943" s="252">
        <v>51.6</v>
      </c>
    </row>
    <row r="944" spans="1:7">
      <c r="A944" s="248">
        <v>14</v>
      </c>
      <c r="B944" s="249" t="s">
        <v>28</v>
      </c>
      <c r="C944" s="248">
        <v>10</v>
      </c>
      <c r="D944" s="250">
        <v>0.08</v>
      </c>
      <c r="E944" s="250">
        <v>7.25</v>
      </c>
      <c r="F944" s="250">
        <v>0.13</v>
      </c>
      <c r="G944" s="250">
        <v>66.09</v>
      </c>
    </row>
    <row r="945" spans="1:7">
      <c r="A945" s="248"/>
      <c r="B945" s="249" t="s">
        <v>22</v>
      </c>
      <c r="C945" s="248">
        <v>50</v>
      </c>
      <c r="D945" s="250">
        <v>3.95</v>
      </c>
      <c r="E945" s="252">
        <v>0.5</v>
      </c>
      <c r="F945" s="250">
        <v>24.15</v>
      </c>
      <c r="G945" s="252">
        <v>117.5</v>
      </c>
    </row>
    <row r="946" spans="1:7">
      <c r="A946" s="248">
        <v>209</v>
      </c>
      <c r="B946" s="249" t="s">
        <v>249</v>
      </c>
      <c r="C946" s="248">
        <v>40</v>
      </c>
      <c r="D946" s="250">
        <v>5.08</v>
      </c>
      <c r="E946" s="252">
        <v>4.5999999999999996</v>
      </c>
      <c r="F946" s="250">
        <v>0.28000000000000003</v>
      </c>
      <c r="G946" s="252">
        <v>62.8</v>
      </c>
    </row>
    <row r="947" spans="1:7">
      <c r="A947" s="248">
        <v>378</v>
      </c>
      <c r="B947" s="249" t="s">
        <v>222</v>
      </c>
      <c r="C947" s="248">
        <v>200</v>
      </c>
      <c r="D947" s="250">
        <v>1.61</v>
      </c>
      <c r="E947" s="250">
        <v>1.39</v>
      </c>
      <c r="F947" s="250">
        <v>13.76</v>
      </c>
      <c r="G947" s="250">
        <v>74.34</v>
      </c>
    </row>
    <row r="948" spans="1:7">
      <c r="A948" s="248">
        <v>338.02</v>
      </c>
      <c r="B948" s="249" t="s">
        <v>230</v>
      </c>
      <c r="C948" s="248">
        <v>150</v>
      </c>
      <c r="D948" s="252">
        <v>0.6</v>
      </c>
      <c r="E948" s="252">
        <v>0.6</v>
      </c>
      <c r="F948" s="252">
        <v>14.7</v>
      </c>
      <c r="G948" s="252">
        <v>70.5</v>
      </c>
    </row>
    <row r="949" spans="1:7">
      <c r="A949" s="440" t="s">
        <v>218</v>
      </c>
      <c r="B949" s="440"/>
      <c r="C949" s="351">
        <v>465</v>
      </c>
      <c r="D949" s="250">
        <v>15.22</v>
      </c>
      <c r="E949" s="250">
        <v>18.260000000000002</v>
      </c>
      <c r="F949" s="250">
        <v>53.02</v>
      </c>
      <c r="G949" s="250">
        <v>442.83</v>
      </c>
    </row>
    <row r="950" spans="1:7">
      <c r="A950" s="440" t="s">
        <v>219</v>
      </c>
      <c r="B950" s="440"/>
      <c r="C950" s="440"/>
      <c r="D950" s="440"/>
      <c r="E950" s="440"/>
      <c r="F950" s="440"/>
      <c r="G950" s="440"/>
    </row>
    <row r="951" spans="1:7" ht="15" customHeight="1">
      <c r="A951" s="248">
        <v>20</v>
      </c>
      <c r="B951" s="249" t="s">
        <v>303</v>
      </c>
      <c r="C951" s="248">
        <v>100</v>
      </c>
      <c r="D951" s="250">
        <v>0.77</v>
      </c>
      <c r="E951" s="252">
        <v>5.0999999999999996</v>
      </c>
      <c r="F951" s="250">
        <v>2.75</v>
      </c>
      <c r="G951" s="252">
        <v>59.9</v>
      </c>
    </row>
    <row r="952" spans="1:7" ht="15" customHeight="1">
      <c r="A952" s="248">
        <v>291</v>
      </c>
      <c r="B952" s="249" t="s">
        <v>231</v>
      </c>
      <c r="C952" s="248">
        <v>240</v>
      </c>
      <c r="D952" s="250">
        <v>28.86</v>
      </c>
      <c r="E952" s="250">
        <v>24.81</v>
      </c>
      <c r="F952" s="250">
        <v>40.69</v>
      </c>
      <c r="G952" s="252">
        <v>502.5</v>
      </c>
    </row>
    <row r="953" spans="1:7" ht="15" customHeight="1">
      <c r="A953" s="248">
        <v>377</v>
      </c>
      <c r="B953" s="249" t="s">
        <v>21</v>
      </c>
      <c r="C953" s="248">
        <v>200</v>
      </c>
      <c r="D953" s="250">
        <v>0.06</v>
      </c>
      <c r="E953" s="250">
        <v>0.01</v>
      </c>
      <c r="F953" s="250">
        <v>11.19</v>
      </c>
      <c r="G953" s="250">
        <v>46.28</v>
      </c>
    </row>
    <row r="954" spans="1:7" ht="15" customHeight="1">
      <c r="A954" s="248"/>
      <c r="B954" s="249" t="s">
        <v>22</v>
      </c>
      <c r="C954" s="248">
        <v>100</v>
      </c>
      <c r="D954" s="250">
        <v>7.9</v>
      </c>
      <c r="E954" s="252">
        <v>1</v>
      </c>
      <c r="F954" s="250">
        <v>48.3</v>
      </c>
      <c r="G954" s="248">
        <v>235</v>
      </c>
    </row>
    <row r="955" spans="1:7">
      <c r="A955" s="440" t="s">
        <v>223</v>
      </c>
      <c r="B955" s="440"/>
      <c r="C955" s="351">
        <f>SUM(C951:C954)</f>
        <v>640</v>
      </c>
      <c r="D955" s="356">
        <f>SUM(D951:D954)</f>
        <v>37.589999999999996</v>
      </c>
      <c r="E955" s="356">
        <f>SUM(E951:E954)</f>
        <v>30.919999999999998</v>
      </c>
      <c r="F955" s="356">
        <f>SUM(F951:F954)</f>
        <v>102.92999999999999</v>
      </c>
      <c r="G955" s="356">
        <f>SUM(G951:G954)</f>
        <v>843.68</v>
      </c>
    </row>
    <row r="956" spans="1:7">
      <c r="A956" s="440" t="s">
        <v>224</v>
      </c>
      <c r="B956" s="440"/>
      <c r="C956" s="440"/>
      <c r="D956" s="440"/>
      <c r="E956" s="440"/>
      <c r="F956" s="440"/>
      <c r="G956" s="440"/>
    </row>
    <row r="957" spans="1:7" ht="15" customHeight="1">
      <c r="A957" s="248">
        <v>376.03</v>
      </c>
      <c r="B957" s="249" t="s">
        <v>233</v>
      </c>
      <c r="C957" s="248">
        <v>200</v>
      </c>
      <c r="D957" s="252">
        <v>5.8</v>
      </c>
      <c r="E957" s="248">
        <v>5</v>
      </c>
      <c r="F957" s="248">
        <v>8</v>
      </c>
      <c r="G957" s="248">
        <v>106</v>
      </c>
    </row>
    <row r="958" spans="1:7">
      <c r="A958" s="440" t="s">
        <v>226</v>
      </c>
      <c r="B958" s="440"/>
      <c r="C958" s="351">
        <v>200</v>
      </c>
      <c r="D958" s="250">
        <v>5.8</v>
      </c>
      <c r="E958" s="250">
        <v>5</v>
      </c>
      <c r="F958" s="250">
        <v>9.6</v>
      </c>
      <c r="G958" s="248">
        <v>108</v>
      </c>
    </row>
    <row r="959" spans="1:7">
      <c r="A959" s="440" t="s">
        <v>227</v>
      </c>
      <c r="B959" s="440"/>
      <c r="C959" s="357">
        <f>C958+C955+C949+C941+C932</f>
        <v>2835</v>
      </c>
      <c r="D959" s="358">
        <f>D958+D955+D949+D941+D932</f>
        <v>128.45999999999998</v>
      </c>
      <c r="E959" s="358">
        <f>E958+E955+E949+E941+E932</f>
        <v>107.38</v>
      </c>
      <c r="F959" s="358">
        <f>F958+F955+F949+F941+F932</f>
        <v>403.45</v>
      </c>
      <c r="G959" s="358">
        <f>G958+G955+G949+G941+G932</f>
        <v>3151.8500000000004</v>
      </c>
    </row>
    <row r="960" spans="1:7">
      <c r="A960" s="345"/>
      <c r="B960" s="346"/>
      <c r="C960" s="346"/>
      <c r="D960" s="346"/>
      <c r="E960" s="346"/>
      <c r="F960" s="346"/>
      <c r="G960" s="346"/>
    </row>
    <row r="961" spans="1:7">
      <c r="A961" s="406"/>
      <c r="B961" s="406"/>
      <c r="C961" s="406"/>
      <c r="D961" s="406"/>
      <c r="E961" s="406"/>
      <c r="F961" s="406"/>
      <c r="G961" s="406"/>
    </row>
    <row r="962" spans="1:7">
      <c r="A962" s="347" t="s">
        <v>209</v>
      </c>
      <c r="B962" s="443" t="s">
        <v>241</v>
      </c>
      <c r="C962" s="443"/>
      <c r="D962" s="443"/>
      <c r="E962" s="406"/>
      <c r="F962" s="406"/>
      <c r="G962" s="406"/>
    </row>
    <row r="963" spans="1:7">
      <c r="A963" s="347" t="s">
        <v>211</v>
      </c>
      <c r="B963" s="443">
        <v>4</v>
      </c>
      <c r="C963" s="443"/>
      <c r="D963" s="443"/>
      <c r="E963" s="348"/>
      <c r="F963" s="346"/>
      <c r="G963" s="346"/>
    </row>
    <row r="964" spans="1:7" ht="15.6" customHeight="1">
      <c r="A964" s="444" t="s">
        <v>6</v>
      </c>
      <c r="B964" s="442" t="s">
        <v>7</v>
      </c>
      <c r="C964" s="442" t="s">
        <v>8</v>
      </c>
      <c r="D964" s="442" t="s">
        <v>10</v>
      </c>
      <c r="E964" s="442"/>
      <c r="F964" s="442"/>
      <c r="G964" s="442" t="s">
        <v>11</v>
      </c>
    </row>
    <row r="965" spans="1:7">
      <c r="A965" s="444"/>
      <c r="B965" s="442"/>
      <c r="C965" s="442"/>
      <c r="D965" s="350" t="s">
        <v>12</v>
      </c>
      <c r="E965" s="350" t="s">
        <v>13</v>
      </c>
      <c r="F965" s="350" t="s">
        <v>14</v>
      </c>
      <c r="G965" s="442"/>
    </row>
    <row r="966" spans="1:7">
      <c r="A966" s="351">
        <v>1</v>
      </c>
      <c r="B966" s="351">
        <v>2</v>
      </c>
      <c r="C966" s="351">
        <v>3</v>
      </c>
      <c r="D966" s="351">
        <v>4</v>
      </c>
      <c r="E966" s="351">
        <v>5</v>
      </c>
      <c r="F966" s="351">
        <v>6</v>
      </c>
      <c r="G966" s="351">
        <v>7</v>
      </c>
    </row>
    <row r="967" spans="1:7">
      <c r="A967" s="440" t="s">
        <v>212</v>
      </c>
      <c r="B967" s="440"/>
      <c r="C967" s="440"/>
      <c r="D967" s="440"/>
      <c r="E967" s="440"/>
      <c r="F967" s="440"/>
      <c r="G967" s="440"/>
    </row>
    <row r="968" spans="1:7">
      <c r="A968" s="248">
        <v>488.01</v>
      </c>
      <c r="B968" s="249" t="s">
        <v>50</v>
      </c>
      <c r="C968" s="248">
        <v>200</v>
      </c>
      <c r="D968" s="250">
        <v>24.72</v>
      </c>
      <c r="E968" s="250">
        <v>27.17</v>
      </c>
      <c r="F968" s="252">
        <v>4.4000000000000004</v>
      </c>
      <c r="G968" s="250">
        <v>363.13</v>
      </c>
    </row>
    <row r="969" spans="1:7">
      <c r="A969" s="248">
        <v>379</v>
      </c>
      <c r="B969" s="249" t="s">
        <v>54</v>
      </c>
      <c r="C969" s="248">
        <v>200</v>
      </c>
      <c r="D969" s="250">
        <v>3.23</v>
      </c>
      <c r="E969" s="250">
        <v>2.5099999999999998</v>
      </c>
      <c r="F969" s="250">
        <v>20.67</v>
      </c>
      <c r="G969" s="250">
        <v>118.89</v>
      </c>
    </row>
    <row r="970" spans="1:7">
      <c r="A970" s="248"/>
      <c r="B970" s="249" t="s">
        <v>22</v>
      </c>
      <c r="C970" s="248">
        <v>60</v>
      </c>
      <c r="D970" s="250">
        <v>4.74</v>
      </c>
      <c r="E970" s="252">
        <v>0.6</v>
      </c>
      <c r="F970" s="250">
        <v>28.98</v>
      </c>
      <c r="G970" s="248">
        <v>141</v>
      </c>
    </row>
    <row r="971" spans="1:7">
      <c r="A971" s="248">
        <v>338.02</v>
      </c>
      <c r="B971" s="249" t="s">
        <v>230</v>
      </c>
      <c r="C971" s="248">
        <v>150</v>
      </c>
      <c r="D971" s="252">
        <v>0.6</v>
      </c>
      <c r="E971" s="252">
        <v>0.6</v>
      </c>
      <c r="F971" s="252">
        <v>14.7</v>
      </c>
      <c r="G971" s="252">
        <v>70.5</v>
      </c>
    </row>
    <row r="972" spans="1:7">
      <c r="A972" s="440" t="s">
        <v>25</v>
      </c>
      <c r="B972" s="440"/>
      <c r="C972" s="351">
        <f>SUM(C968:C971)</f>
        <v>610</v>
      </c>
      <c r="D972" s="356">
        <f>SUM(D968:D971)</f>
        <v>33.29</v>
      </c>
      <c r="E972" s="356">
        <f>SUM(E968:E971)</f>
        <v>30.880000000000003</v>
      </c>
      <c r="F972" s="356">
        <f>SUM(F968:F971)</f>
        <v>68.75</v>
      </c>
      <c r="G972" s="356">
        <f>SUM(G968:G971)</f>
        <v>693.52</v>
      </c>
    </row>
    <row r="973" spans="1:7" ht="13.2" customHeight="1">
      <c r="A973" s="440" t="s">
        <v>214</v>
      </c>
      <c r="B973" s="440"/>
      <c r="C973" s="440"/>
      <c r="D973" s="440"/>
      <c r="E973" s="440"/>
      <c r="F973" s="440"/>
      <c r="G973" s="440"/>
    </row>
    <row r="974" spans="1:7">
      <c r="A974" s="248">
        <v>62</v>
      </c>
      <c r="B974" s="249" t="s">
        <v>297</v>
      </c>
      <c r="C974" s="248">
        <v>100</v>
      </c>
      <c r="D974" s="252">
        <v>1.3</v>
      </c>
      <c r="E974" s="252">
        <v>5.0999999999999996</v>
      </c>
      <c r="F974" s="252">
        <v>6.9</v>
      </c>
      <c r="G974" s="250">
        <v>79.95</v>
      </c>
    </row>
    <row r="975" spans="1:7">
      <c r="A975" s="248">
        <v>99</v>
      </c>
      <c r="B975" s="249" t="s">
        <v>330</v>
      </c>
      <c r="C975" s="248">
        <v>255</v>
      </c>
      <c r="D975" s="250">
        <v>1.78</v>
      </c>
      <c r="E975" s="248">
        <v>5</v>
      </c>
      <c r="F975" s="250">
        <v>10.94</v>
      </c>
      <c r="G975" s="250">
        <v>96.53</v>
      </c>
    </row>
    <row r="976" spans="1:7">
      <c r="A976" s="248">
        <v>234</v>
      </c>
      <c r="B976" s="249" t="s">
        <v>341</v>
      </c>
      <c r="C976" s="248">
        <v>120</v>
      </c>
      <c r="D976" s="252">
        <v>13.14</v>
      </c>
      <c r="E976" s="250">
        <v>6.09</v>
      </c>
      <c r="F976" s="250">
        <v>12.7</v>
      </c>
      <c r="G976" s="250">
        <v>155.91999999999999</v>
      </c>
    </row>
    <row r="977" spans="1:257">
      <c r="A977" s="248">
        <v>147.02000000000001</v>
      </c>
      <c r="B977" s="249" t="s">
        <v>73</v>
      </c>
      <c r="C977" s="248">
        <v>200</v>
      </c>
      <c r="D977" s="250">
        <v>4.91</v>
      </c>
      <c r="E977" s="250">
        <v>8.73</v>
      </c>
      <c r="F977" s="250">
        <v>38.729999999999997</v>
      </c>
      <c r="G977" s="250">
        <v>253.21</v>
      </c>
    </row>
    <row r="978" spans="1:257">
      <c r="A978" s="248">
        <v>342</v>
      </c>
      <c r="B978" s="249" t="s">
        <v>143</v>
      </c>
      <c r="C978" s="248">
        <v>200</v>
      </c>
      <c r="D978" s="250">
        <v>0.16</v>
      </c>
      <c r="E978" s="250">
        <v>0.04</v>
      </c>
      <c r="F978" s="250">
        <v>15.42</v>
      </c>
      <c r="G978" s="252">
        <v>63.6</v>
      </c>
    </row>
    <row r="979" spans="1:257">
      <c r="A979" s="248"/>
      <c r="B979" s="249" t="s">
        <v>22</v>
      </c>
      <c r="C979" s="248">
        <v>80</v>
      </c>
      <c r="D979" s="250">
        <v>6.32</v>
      </c>
      <c r="E979" s="252">
        <v>0.8</v>
      </c>
      <c r="F979" s="250">
        <v>38.64</v>
      </c>
      <c r="G979" s="248">
        <v>188</v>
      </c>
    </row>
    <row r="980" spans="1:257">
      <c r="A980" s="248"/>
      <c r="B980" s="249" t="s">
        <v>127</v>
      </c>
      <c r="C980" s="248">
        <v>80</v>
      </c>
      <c r="D980" s="250">
        <v>5.28</v>
      </c>
      <c r="E980" s="250">
        <v>0.96</v>
      </c>
      <c r="F980" s="250">
        <v>31.72</v>
      </c>
      <c r="G980" s="252">
        <v>158.4</v>
      </c>
    </row>
    <row r="981" spans="1:257">
      <c r="A981" s="440" t="s">
        <v>128</v>
      </c>
      <c r="B981" s="440"/>
      <c r="C981" s="351">
        <f>SUM(C974:C980)</f>
        <v>1035</v>
      </c>
      <c r="D981" s="356">
        <f>SUM(D974:D980)</f>
        <v>32.89</v>
      </c>
      <c r="E981" s="356">
        <f>SUM(E974:E980)</f>
        <v>26.72</v>
      </c>
      <c r="F981" s="356">
        <f>SUM(F974:F980)</f>
        <v>155.05000000000001</v>
      </c>
      <c r="G981" s="356">
        <f>SUM(G974:G980)</f>
        <v>995.61</v>
      </c>
    </row>
    <row r="982" spans="1:257">
      <c r="A982" s="440" t="s">
        <v>215</v>
      </c>
      <c r="B982" s="440"/>
      <c r="C982" s="440"/>
      <c r="D982" s="440"/>
      <c r="E982" s="440"/>
      <c r="F982" s="440"/>
      <c r="G982" s="440"/>
    </row>
    <row r="983" spans="1:257" s="352" customFormat="1">
      <c r="A983" s="366">
        <v>421</v>
      </c>
      <c r="B983" s="364" t="s">
        <v>342</v>
      </c>
      <c r="C983" s="373">
        <v>100</v>
      </c>
      <c r="D983" s="372">
        <v>7.52</v>
      </c>
      <c r="E983" s="372">
        <v>9.42</v>
      </c>
      <c r="F983" s="372">
        <v>73.22</v>
      </c>
      <c r="G983" s="363">
        <f>(D983+F983)*4+E983*9</f>
        <v>407.74</v>
      </c>
      <c r="I983" s="344"/>
      <c r="J983" s="344"/>
      <c r="K983" s="344"/>
      <c r="L983" s="344"/>
      <c r="M983" s="344"/>
      <c r="N983" s="344"/>
      <c r="O983" s="344"/>
      <c r="P983" s="344"/>
      <c r="Q983" s="344"/>
      <c r="R983" s="344"/>
      <c r="S983" s="344"/>
      <c r="T983" s="344"/>
      <c r="U983" s="344"/>
      <c r="V983" s="344"/>
      <c r="W983" s="344"/>
      <c r="X983" s="344"/>
      <c r="Y983" s="344"/>
      <c r="Z983" s="344"/>
      <c r="AA983" s="344"/>
      <c r="AB983" s="344"/>
      <c r="AC983" s="344"/>
      <c r="AD983" s="344"/>
      <c r="AE983" s="344"/>
      <c r="AF983" s="344"/>
      <c r="AG983" s="344"/>
      <c r="AH983" s="344"/>
      <c r="AI983" s="344"/>
      <c r="AJ983" s="344"/>
      <c r="AK983" s="344"/>
      <c r="AL983" s="344"/>
      <c r="AM983" s="344"/>
      <c r="AN983" s="344"/>
      <c r="AO983" s="344"/>
      <c r="AP983" s="344"/>
      <c r="AQ983" s="344"/>
      <c r="AR983" s="344"/>
      <c r="AS983" s="344"/>
      <c r="AT983" s="344"/>
      <c r="AU983" s="344"/>
      <c r="AV983" s="344"/>
      <c r="AW983" s="344"/>
      <c r="AX983" s="344"/>
      <c r="AY983" s="344"/>
      <c r="AZ983" s="344"/>
      <c r="BA983" s="344"/>
      <c r="BB983" s="344"/>
      <c r="BC983" s="344"/>
      <c r="BD983" s="344"/>
      <c r="BE983" s="344"/>
      <c r="BF983" s="344"/>
      <c r="BG983" s="344"/>
      <c r="BH983" s="344"/>
      <c r="BI983" s="344"/>
      <c r="BJ983" s="344"/>
      <c r="BK983" s="344"/>
      <c r="BL983" s="344"/>
      <c r="BM983" s="344"/>
      <c r="BN983" s="344"/>
      <c r="BO983" s="344"/>
      <c r="BP983" s="344"/>
      <c r="BQ983" s="344"/>
      <c r="BR983" s="344"/>
      <c r="BS983" s="344"/>
      <c r="BT983" s="344"/>
      <c r="BU983" s="344"/>
      <c r="BV983" s="344"/>
      <c r="BW983" s="344"/>
      <c r="BX983" s="344"/>
      <c r="BY983" s="344"/>
      <c r="BZ983" s="344"/>
      <c r="CA983" s="344"/>
      <c r="CB983" s="344"/>
      <c r="CC983" s="344"/>
      <c r="CD983" s="344"/>
      <c r="CE983" s="344"/>
      <c r="CF983" s="344"/>
      <c r="CG983" s="344"/>
      <c r="CH983" s="344"/>
      <c r="CI983" s="344"/>
      <c r="CJ983" s="344"/>
      <c r="CK983" s="344"/>
      <c r="CL983" s="344"/>
      <c r="CM983" s="344"/>
      <c r="CN983" s="344"/>
      <c r="CO983" s="344"/>
      <c r="CP983" s="344"/>
      <c r="CQ983" s="344"/>
      <c r="CR983" s="344"/>
      <c r="CS983" s="344"/>
      <c r="CT983" s="344"/>
      <c r="CU983" s="344"/>
      <c r="CV983" s="344"/>
      <c r="CW983" s="344"/>
      <c r="CX983" s="344"/>
      <c r="CY983" s="344"/>
      <c r="CZ983" s="344"/>
      <c r="DA983" s="344"/>
      <c r="DB983" s="344"/>
      <c r="DC983" s="344"/>
      <c r="DD983" s="344"/>
      <c r="DE983" s="344"/>
      <c r="DF983" s="344"/>
      <c r="DG983" s="344"/>
      <c r="DH983" s="344"/>
      <c r="DI983" s="344"/>
      <c r="DJ983" s="344"/>
      <c r="DK983" s="344"/>
      <c r="DL983" s="344"/>
      <c r="DM983" s="344"/>
      <c r="DN983" s="344"/>
      <c r="DO983" s="344"/>
      <c r="DP983" s="344"/>
      <c r="DQ983" s="344"/>
      <c r="DR983" s="344"/>
      <c r="DS983" s="344"/>
      <c r="DT983" s="344"/>
      <c r="DU983" s="344"/>
      <c r="DV983" s="344"/>
      <c r="DW983" s="344"/>
      <c r="DX983" s="344"/>
      <c r="DY983" s="344"/>
      <c r="DZ983" s="344"/>
      <c r="EA983" s="344"/>
      <c r="EB983" s="344"/>
      <c r="EC983" s="344"/>
      <c r="ED983" s="344"/>
      <c r="EE983" s="344"/>
      <c r="EF983" s="344"/>
      <c r="EG983" s="344"/>
      <c r="EH983" s="344"/>
      <c r="EI983" s="344"/>
      <c r="EJ983" s="344"/>
      <c r="EK983" s="344"/>
      <c r="EL983" s="344"/>
      <c r="EM983" s="344"/>
      <c r="EN983" s="344"/>
      <c r="EO983" s="344"/>
      <c r="EP983" s="344"/>
      <c r="EQ983" s="344"/>
      <c r="ER983" s="344"/>
      <c r="ES983" s="344"/>
      <c r="ET983" s="344"/>
      <c r="EU983" s="344"/>
      <c r="EV983" s="344"/>
      <c r="EW983" s="344"/>
      <c r="EX983" s="344"/>
      <c r="EY983" s="344"/>
      <c r="EZ983" s="344"/>
      <c r="FA983" s="344"/>
      <c r="FB983" s="344"/>
      <c r="FC983" s="344"/>
      <c r="FD983" s="344"/>
      <c r="FE983" s="344"/>
      <c r="FF983" s="344"/>
      <c r="FG983" s="344"/>
      <c r="FH983" s="344"/>
      <c r="FI983" s="344"/>
      <c r="FJ983" s="344"/>
      <c r="FK983" s="344"/>
      <c r="FL983" s="344"/>
      <c r="FM983" s="344"/>
      <c r="FN983" s="344"/>
      <c r="FO983" s="344"/>
      <c r="FP983" s="344"/>
      <c r="FQ983" s="344"/>
      <c r="FR983" s="344"/>
      <c r="FS983" s="344"/>
      <c r="FT983" s="344"/>
      <c r="FU983" s="344"/>
      <c r="FV983" s="344"/>
      <c r="FW983" s="344"/>
      <c r="FX983" s="344"/>
      <c r="FY983" s="344"/>
      <c r="FZ983" s="344"/>
      <c r="GA983" s="344"/>
      <c r="GB983" s="344"/>
      <c r="GC983" s="344"/>
      <c r="GD983" s="344"/>
      <c r="GE983" s="344"/>
      <c r="GF983" s="344"/>
      <c r="GG983" s="344"/>
      <c r="GH983" s="344"/>
      <c r="GI983" s="344"/>
      <c r="GJ983" s="344"/>
      <c r="GK983" s="344"/>
      <c r="GL983" s="344"/>
      <c r="GM983" s="344"/>
      <c r="GN983" s="344"/>
      <c r="GO983" s="344"/>
      <c r="GP983" s="344"/>
      <c r="GQ983" s="344"/>
      <c r="GR983" s="344"/>
      <c r="GS983" s="344"/>
      <c r="GT983" s="344"/>
      <c r="GU983" s="344"/>
      <c r="GV983" s="344"/>
      <c r="GW983" s="344"/>
      <c r="GX983" s="344"/>
      <c r="GY983" s="344"/>
      <c r="GZ983" s="344"/>
      <c r="HA983" s="344"/>
      <c r="HB983" s="344"/>
      <c r="HC983" s="344"/>
      <c r="HD983" s="344"/>
      <c r="HE983" s="344"/>
      <c r="HF983" s="344"/>
      <c r="HG983" s="344"/>
      <c r="HH983" s="344"/>
      <c r="HI983" s="344"/>
      <c r="HJ983" s="344"/>
      <c r="HK983" s="344"/>
      <c r="HL983" s="344"/>
      <c r="HM983" s="344"/>
      <c r="HN983" s="344"/>
      <c r="HO983" s="344"/>
      <c r="HP983" s="344"/>
      <c r="HQ983" s="344"/>
      <c r="HR983" s="344"/>
      <c r="HS983" s="344"/>
      <c r="HT983" s="344"/>
      <c r="HU983" s="344"/>
      <c r="HV983" s="344"/>
      <c r="HW983" s="344"/>
      <c r="HX983" s="344"/>
      <c r="HY983" s="344"/>
      <c r="HZ983" s="344"/>
      <c r="IA983" s="344"/>
      <c r="IB983" s="344"/>
      <c r="IC983" s="344"/>
      <c r="ID983" s="344"/>
      <c r="IE983" s="344"/>
      <c r="IF983" s="344"/>
      <c r="IG983" s="344"/>
      <c r="IH983" s="344"/>
      <c r="II983" s="344"/>
      <c r="IJ983" s="344"/>
      <c r="IK983" s="344"/>
      <c r="IL983" s="344"/>
      <c r="IM983" s="344"/>
      <c r="IN983" s="344"/>
      <c r="IO983" s="344"/>
      <c r="IP983" s="344"/>
      <c r="IQ983" s="344"/>
      <c r="IR983" s="344"/>
      <c r="IS983" s="344"/>
      <c r="IT983" s="344"/>
      <c r="IU983" s="344"/>
      <c r="IV983" s="344"/>
      <c r="IW983" s="344"/>
    </row>
    <row r="984" spans="1:257">
      <c r="A984" s="248">
        <v>376</v>
      </c>
      <c r="B984" s="249" t="s">
        <v>32</v>
      </c>
      <c r="C984" s="248">
        <v>200</v>
      </c>
      <c r="D984" s="251"/>
      <c r="E984" s="251"/>
      <c r="F984" s="250">
        <v>11.09</v>
      </c>
      <c r="G984" s="250">
        <v>44.34</v>
      </c>
    </row>
    <row r="985" spans="1:257">
      <c r="A985" s="248">
        <v>338.01</v>
      </c>
      <c r="B985" s="249" t="s">
        <v>217</v>
      </c>
      <c r="C985" s="248">
        <v>150</v>
      </c>
      <c r="D985" s="252">
        <v>0.6</v>
      </c>
      <c r="E985" s="250">
        <v>0.45</v>
      </c>
      <c r="F985" s="250">
        <v>15.45</v>
      </c>
      <c r="G985" s="252">
        <v>70.5</v>
      </c>
    </row>
    <row r="986" spans="1:257">
      <c r="A986" s="440" t="s">
        <v>218</v>
      </c>
      <c r="B986" s="440"/>
      <c r="C986" s="351">
        <v>450</v>
      </c>
      <c r="D986" s="250">
        <f>SUM(D983:D985)</f>
        <v>8.1199999999999992</v>
      </c>
      <c r="E986" s="250">
        <f>SUM(E983:E985)</f>
        <v>9.8699999999999992</v>
      </c>
      <c r="F986" s="250">
        <f>SUM(F983:F985)</f>
        <v>99.76</v>
      </c>
      <c r="G986" s="250">
        <f>SUM(G983:G985)</f>
        <v>522.58000000000004</v>
      </c>
    </row>
    <row r="987" spans="1:257">
      <c r="A987" s="440" t="s">
        <v>219</v>
      </c>
      <c r="B987" s="440"/>
      <c r="C987" s="440"/>
      <c r="D987" s="440"/>
      <c r="E987" s="440"/>
      <c r="F987" s="440"/>
      <c r="G987" s="440"/>
    </row>
    <row r="988" spans="1:257" ht="15" customHeight="1">
      <c r="A988" s="248">
        <v>99.01</v>
      </c>
      <c r="B988" s="249" t="s">
        <v>245</v>
      </c>
      <c r="C988" s="248">
        <v>100</v>
      </c>
      <c r="D988" s="250">
        <v>1.84</v>
      </c>
      <c r="E988" s="250">
        <v>8.26</v>
      </c>
      <c r="F988" s="250">
        <v>12.82</v>
      </c>
      <c r="G988" s="252">
        <v>133.30000000000001</v>
      </c>
    </row>
    <row r="989" spans="1:257" ht="15" customHeight="1">
      <c r="A989" s="248">
        <v>259.02</v>
      </c>
      <c r="B989" s="249" t="s">
        <v>263</v>
      </c>
      <c r="C989" s="248">
        <v>250</v>
      </c>
      <c r="D989" s="250">
        <v>26.48</v>
      </c>
      <c r="E989" s="250">
        <v>20.54</v>
      </c>
      <c r="F989" s="250">
        <v>28.06</v>
      </c>
      <c r="G989" s="250">
        <v>403.78</v>
      </c>
    </row>
    <row r="990" spans="1:257" ht="15" customHeight="1">
      <c r="A990" s="248">
        <v>378</v>
      </c>
      <c r="B990" s="249" t="s">
        <v>222</v>
      </c>
      <c r="C990" s="248">
        <v>200</v>
      </c>
      <c r="D990" s="250">
        <v>1.61</v>
      </c>
      <c r="E990" s="250">
        <v>1.39</v>
      </c>
      <c r="F990" s="250">
        <v>13.76</v>
      </c>
      <c r="G990" s="250">
        <v>74.34</v>
      </c>
    </row>
    <row r="991" spans="1:257" ht="15" customHeight="1">
      <c r="A991" s="248"/>
      <c r="B991" s="249" t="s">
        <v>22</v>
      </c>
      <c r="C991" s="248">
        <v>100</v>
      </c>
      <c r="D991" s="250">
        <v>7.9</v>
      </c>
      <c r="E991" s="252">
        <v>1</v>
      </c>
      <c r="F991" s="250">
        <v>48.3</v>
      </c>
      <c r="G991" s="248">
        <v>235</v>
      </c>
    </row>
    <row r="992" spans="1:257">
      <c r="A992" s="440" t="s">
        <v>223</v>
      </c>
      <c r="B992" s="440"/>
      <c r="C992" s="351">
        <v>650</v>
      </c>
      <c r="D992" s="250">
        <f>SUM(D988:D991)</f>
        <v>37.83</v>
      </c>
      <c r="E992" s="250">
        <f>SUM(E988:E991)</f>
        <v>31.189999999999998</v>
      </c>
      <c r="F992" s="250">
        <f>SUM(F988:F991)</f>
        <v>102.94</v>
      </c>
      <c r="G992" s="250">
        <f>SUM(G988:G991)</f>
        <v>846.42</v>
      </c>
    </row>
    <row r="993" spans="1:7">
      <c r="A993" s="440" t="s">
        <v>224</v>
      </c>
      <c r="B993" s="440"/>
      <c r="C993" s="440"/>
      <c r="D993" s="440"/>
      <c r="E993" s="440"/>
      <c r="F993" s="440"/>
      <c r="G993" s="440"/>
    </row>
    <row r="994" spans="1:7">
      <c r="A994" s="248">
        <v>376.02</v>
      </c>
      <c r="B994" s="249" t="s">
        <v>225</v>
      </c>
      <c r="C994" s="248">
        <v>200</v>
      </c>
      <c r="D994" s="252">
        <v>5.6</v>
      </c>
      <c r="E994" s="248">
        <v>4.8</v>
      </c>
      <c r="F994" s="252">
        <v>30</v>
      </c>
      <c r="G994" s="248">
        <v>186</v>
      </c>
    </row>
    <row r="995" spans="1:7">
      <c r="A995" s="440" t="s">
        <v>226</v>
      </c>
      <c r="B995" s="440"/>
      <c r="C995" s="351">
        <v>200</v>
      </c>
      <c r="D995" s="250">
        <v>5.8</v>
      </c>
      <c r="E995" s="250">
        <v>5</v>
      </c>
      <c r="F995" s="250">
        <v>8</v>
      </c>
      <c r="G995" s="248">
        <v>106</v>
      </c>
    </row>
    <row r="996" spans="1:7">
      <c r="A996" s="440" t="s">
        <v>227</v>
      </c>
      <c r="B996" s="440"/>
      <c r="C996" s="357">
        <f>C995+C992+C986+C981+C972</f>
        <v>2945</v>
      </c>
      <c r="D996" s="358">
        <f>D995+D992+D986+D981+D972</f>
        <v>117.92999999999998</v>
      </c>
      <c r="E996" s="358">
        <f>E995+E992+E986+E981+E972</f>
        <v>103.66</v>
      </c>
      <c r="F996" s="358">
        <f>F995+F992+F986+F981+F972</f>
        <v>434.5</v>
      </c>
      <c r="G996" s="358">
        <f>G995+G992+G986+G981+G972</f>
        <v>3164.13</v>
      </c>
    </row>
    <row r="997" spans="1:7">
      <c r="A997" s="345"/>
      <c r="B997" s="346"/>
      <c r="C997" s="346"/>
      <c r="D997" s="346"/>
      <c r="E997" s="346"/>
      <c r="F997" s="346"/>
      <c r="G997" s="346"/>
    </row>
    <row r="998" spans="1:7">
      <c r="A998" s="406"/>
      <c r="B998" s="406"/>
      <c r="C998" s="406"/>
      <c r="D998" s="406"/>
      <c r="E998" s="406"/>
      <c r="F998" s="406"/>
      <c r="G998" s="406"/>
    </row>
    <row r="999" spans="1:7">
      <c r="A999" s="347" t="s">
        <v>209</v>
      </c>
      <c r="B999" s="443" t="s">
        <v>244</v>
      </c>
      <c r="C999" s="443"/>
      <c r="D999" s="443"/>
      <c r="E999" s="406"/>
      <c r="F999" s="406"/>
      <c r="G999" s="406"/>
    </row>
    <row r="1000" spans="1:7">
      <c r="A1000" s="347" t="s">
        <v>211</v>
      </c>
      <c r="B1000" s="443">
        <v>4</v>
      </c>
      <c r="C1000" s="443"/>
      <c r="D1000" s="443"/>
      <c r="E1000" s="348"/>
      <c r="F1000" s="346"/>
      <c r="G1000" s="346"/>
    </row>
    <row r="1001" spans="1:7" ht="15.6" customHeight="1">
      <c r="A1001" s="444" t="s">
        <v>6</v>
      </c>
      <c r="B1001" s="442" t="s">
        <v>7</v>
      </c>
      <c r="C1001" s="442" t="s">
        <v>8</v>
      </c>
      <c r="D1001" s="442" t="s">
        <v>10</v>
      </c>
      <c r="E1001" s="442"/>
      <c r="F1001" s="442"/>
      <c r="G1001" s="442" t="s">
        <v>11</v>
      </c>
    </row>
    <row r="1002" spans="1:7">
      <c r="A1002" s="444"/>
      <c r="B1002" s="442"/>
      <c r="C1002" s="442"/>
      <c r="D1002" s="350" t="s">
        <v>12</v>
      </c>
      <c r="E1002" s="350" t="s">
        <v>13</v>
      </c>
      <c r="F1002" s="350" t="s">
        <v>14</v>
      </c>
      <c r="G1002" s="442"/>
    </row>
    <row r="1003" spans="1:7">
      <c r="A1003" s="351">
        <v>1</v>
      </c>
      <c r="B1003" s="351">
        <v>2</v>
      </c>
      <c r="C1003" s="351">
        <v>3</v>
      </c>
      <c r="D1003" s="351">
        <v>4</v>
      </c>
      <c r="E1003" s="351">
        <v>5</v>
      </c>
      <c r="F1003" s="351">
        <v>6</v>
      </c>
      <c r="G1003" s="351">
        <v>7</v>
      </c>
    </row>
    <row r="1004" spans="1:7">
      <c r="A1004" s="440" t="s">
        <v>212</v>
      </c>
      <c r="B1004" s="440"/>
      <c r="C1004" s="440"/>
      <c r="D1004" s="440"/>
      <c r="E1004" s="440"/>
      <c r="F1004" s="440"/>
      <c r="G1004" s="440"/>
    </row>
    <row r="1005" spans="1:7">
      <c r="A1005" s="248">
        <v>15</v>
      </c>
      <c r="B1005" s="249" t="s">
        <v>36</v>
      </c>
      <c r="C1005" s="248">
        <v>15</v>
      </c>
      <c r="D1005" s="252">
        <v>3.9</v>
      </c>
      <c r="E1005" s="250">
        <v>3.92</v>
      </c>
      <c r="F1005" s="251"/>
      <c r="G1005" s="252">
        <v>51.6</v>
      </c>
    </row>
    <row r="1006" spans="1:7">
      <c r="A1006" s="248">
        <v>16</v>
      </c>
      <c r="B1006" s="249" t="s">
        <v>75</v>
      </c>
      <c r="C1006" s="248">
        <v>15</v>
      </c>
      <c r="D1006" s="250">
        <v>1.94</v>
      </c>
      <c r="E1006" s="250">
        <v>3.27</v>
      </c>
      <c r="F1006" s="250">
        <v>0.28999999999999998</v>
      </c>
      <c r="G1006" s="252">
        <v>38.4</v>
      </c>
    </row>
    <row r="1007" spans="1:7" ht="31.2">
      <c r="A1007" s="248">
        <v>173.03</v>
      </c>
      <c r="B1007" s="249" t="s">
        <v>95</v>
      </c>
      <c r="C1007" s="248">
        <v>250</v>
      </c>
      <c r="D1007" s="252">
        <v>8.6999999999999993</v>
      </c>
      <c r="E1007" s="250">
        <v>8.7799999999999994</v>
      </c>
      <c r="F1007" s="250">
        <v>43.35</v>
      </c>
      <c r="G1007" s="250">
        <v>290.07</v>
      </c>
    </row>
    <row r="1008" spans="1:7">
      <c r="A1008" s="248">
        <v>378</v>
      </c>
      <c r="B1008" s="249" t="s">
        <v>222</v>
      </c>
      <c r="C1008" s="248">
        <v>200</v>
      </c>
      <c r="D1008" s="250">
        <v>1.61</v>
      </c>
      <c r="E1008" s="250">
        <v>1.39</v>
      </c>
      <c r="F1008" s="250">
        <v>13.76</v>
      </c>
      <c r="G1008" s="250">
        <v>74.34</v>
      </c>
    </row>
    <row r="1009" spans="1:257">
      <c r="A1009" s="248"/>
      <c r="B1009" s="249" t="s">
        <v>22</v>
      </c>
      <c r="C1009" s="248">
        <v>60</v>
      </c>
      <c r="D1009" s="250">
        <v>4.74</v>
      </c>
      <c r="E1009" s="252">
        <v>0.6</v>
      </c>
      <c r="F1009" s="250">
        <v>28.98</v>
      </c>
      <c r="G1009" s="248">
        <v>141</v>
      </c>
    </row>
    <row r="1010" spans="1:257">
      <c r="A1010" s="440" t="s">
        <v>25</v>
      </c>
      <c r="B1010" s="440"/>
      <c r="C1010" s="351">
        <f>SUM(C1005:C1009)</f>
        <v>540</v>
      </c>
      <c r="D1010" s="356">
        <f>SUM(D1005:D1009)</f>
        <v>20.89</v>
      </c>
      <c r="E1010" s="356">
        <f>SUM(E1005:E1009)</f>
        <v>17.96</v>
      </c>
      <c r="F1010" s="356">
        <f>SUM(F1005:F1009)</f>
        <v>86.38</v>
      </c>
      <c r="G1010" s="356">
        <f>SUM(G1005:G1009)</f>
        <v>595.41</v>
      </c>
    </row>
    <row r="1011" spans="1:257">
      <c r="A1011" s="440" t="s">
        <v>214</v>
      </c>
      <c r="B1011" s="440"/>
      <c r="C1011" s="440"/>
      <c r="D1011" s="440"/>
      <c r="E1011" s="440"/>
      <c r="F1011" s="440"/>
      <c r="G1011" s="440"/>
    </row>
    <row r="1012" spans="1:257">
      <c r="A1012" s="248">
        <v>20</v>
      </c>
      <c r="B1012" s="249" t="s">
        <v>303</v>
      </c>
      <c r="C1012" s="248">
        <v>100</v>
      </c>
      <c r="D1012" s="250">
        <v>0.77</v>
      </c>
      <c r="E1012" s="252">
        <v>5.0999999999999996</v>
      </c>
      <c r="F1012" s="250">
        <v>2.75</v>
      </c>
      <c r="G1012" s="252">
        <v>59.9</v>
      </c>
    </row>
    <row r="1013" spans="1:257">
      <c r="A1013" s="248">
        <v>96.01</v>
      </c>
      <c r="B1013" s="249" t="s">
        <v>201</v>
      </c>
      <c r="C1013" s="248">
        <v>255</v>
      </c>
      <c r="D1013" s="252">
        <v>2.4</v>
      </c>
      <c r="E1013" s="250">
        <v>3.13</v>
      </c>
      <c r="F1013" s="250">
        <v>16.850000000000001</v>
      </c>
      <c r="G1013" s="250">
        <v>105.92</v>
      </c>
    </row>
    <row r="1014" spans="1:257">
      <c r="A1014" s="248">
        <v>268.04000000000002</v>
      </c>
      <c r="B1014" s="249" t="s">
        <v>272</v>
      </c>
      <c r="C1014" s="248">
        <v>100</v>
      </c>
      <c r="D1014" s="250">
        <v>13.89</v>
      </c>
      <c r="E1014" s="250">
        <v>15.06</v>
      </c>
      <c r="F1014" s="250">
        <v>11.97</v>
      </c>
      <c r="G1014" s="250">
        <v>239.31</v>
      </c>
    </row>
    <row r="1015" spans="1:257">
      <c r="A1015" s="248">
        <v>142</v>
      </c>
      <c r="B1015" s="249" t="s">
        <v>221</v>
      </c>
      <c r="C1015" s="248">
        <v>180</v>
      </c>
      <c r="D1015" s="250">
        <v>3.68</v>
      </c>
      <c r="E1015" s="250">
        <v>6.46</v>
      </c>
      <c r="F1015" s="250">
        <v>21.53</v>
      </c>
      <c r="G1015" s="250">
        <v>160.78</v>
      </c>
    </row>
    <row r="1016" spans="1:257">
      <c r="A1016" s="248">
        <v>342.01</v>
      </c>
      <c r="B1016" s="249" t="s">
        <v>126</v>
      </c>
      <c r="C1016" s="248">
        <v>200</v>
      </c>
      <c r="D1016" s="250">
        <v>0.16</v>
      </c>
      <c r="E1016" s="250">
        <v>0.16</v>
      </c>
      <c r="F1016" s="252">
        <v>14.9</v>
      </c>
      <c r="G1016" s="250">
        <v>62.69</v>
      </c>
    </row>
    <row r="1017" spans="1:257">
      <c r="A1017" s="248"/>
      <c r="B1017" s="249" t="s">
        <v>22</v>
      </c>
      <c r="C1017" s="248">
        <v>80</v>
      </c>
      <c r="D1017" s="250">
        <v>6.32</v>
      </c>
      <c r="E1017" s="252">
        <v>0.8</v>
      </c>
      <c r="F1017" s="250">
        <v>38.64</v>
      </c>
      <c r="G1017" s="248">
        <v>188</v>
      </c>
    </row>
    <row r="1018" spans="1:257">
      <c r="A1018" s="248"/>
      <c r="B1018" s="249" t="s">
        <v>127</v>
      </c>
      <c r="C1018" s="248">
        <v>80</v>
      </c>
      <c r="D1018" s="250">
        <v>5.28</v>
      </c>
      <c r="E1018" s="250">
        <v>0.96</v>
      </c>
      <c r="F1018" s="250">
        <v>31.72</v>
      </c>
      <c r="G1018" s="252">
        <v>158.4</v>
      </c>
    </row>
    <row r="1019" spans="1:257">
      <c r="A1019" s="440" t="s">
        <v>128</v>
      </c>
      <c r="B1019" s="440"/>
      <c r="C1019" s="351">
        <f>SUM(C1012:C1018)</f>
        <v>995</v>
      </c>
      <c r="D1019" s="356">
        <f>SUM(D1012:D1018)</f>
        <v>32.5</v>
      </c>
      <c r="E1019" s="356">
        <f>SUM(E1012:E1018)</f>
        <v>31.67</v>
      </c>
      <c r="F1019" s="356">
        <f>SUM(F1012:F1018)</f>
        <v>138.36000000000001</v>
      </c>
      <c r="G1019" s="356">
        <f>SUM(G1012:G1018)</f>
        <v>974.99999999999989</v>
      </c>
    </row>
    <row r="1020" spans="1:257">
      <c r="A1020" s="440" t="s">
        <v>215</v>
      </c>
      <c r="B1020" s="440"/>
      <c r="C1020" s="440"/>
      <c r="D1020" s="440"/>
      <c r="E1020" s="440"/>
      <c r="F1020" s="440"/>
      <c r="G1020" s="440"/>
    </row>
    <row r="1021" spans="1:257" s="352" customFormat="1">
      <c r="A1021" s="248">
        <v>406</v>
      </c>
      <c r="B1021" s="249" t="s">
        <v>343</v>
      </c>
      <c r="C1021" s="248">
        <v>75</v>
      </c>
      <c r="D1021" s="250">
        <v>11.93</v>
      </c>
      <c r="E1021" s="250">
        <v>8.75</v>
      </c>
      <c r="F1021" s="250">
        <v>29.52</v>
      </c>
      <c r="G1021" s="250">
        <v>244.35</v>
      </c>
      <c r="H1021" s="344"/>
      <c r="I1021" s="344"/>
      <c r="J1021" s="344"/>
      <c r="K1021" s="344"/>
      <c r="L1021" s="344"/>
      <c r="M1021" s="344"/>
      <c r="N1021" s="344"/>
      <c r="O1021" s="344"/>
      <c r="P1021" s="344"/>
      <c r="Q1021" s="344"/>
      <c r="R1021" s="344"/>
      <c r="S1021" s="344"/>
      <c r="T1021" s="344"/>
      <c r="U1021" s="344"/>
      <c r="V1021" s="344"/>
      <c r="W1021" s="344"/>
      <c r="X1021" s="344"/>
      <c r="Y1021" s="344"/>
      <c r="Z1021" s="344"/>
      <c r="AA1021" s="344"/>
      <c r="AB1021" s="344"/>
      <c r="AC1021" s="344"/>
      <c r="AD1021" s="344"/>
      <c r="AE1021" s="344"/>
      <c r="AF1021" s="344"/>
      <c r="AG1021" s="344"/>
      <c r="AH1021" s="344"/>
      <c r="AI1021" s="344"/>
      <c r="AJ1021" s="344"/>
      <c r="AK1021" s="344"/>
      <c r="AL1021" s="344"/>
      <c r="AM1021" s="344"/>
      <c r="AN1021" s="344"/>
      <c r="AO1021" s="344"/>
      <c r="AP1021" s="344"/>
      <c r="AQ1021" s="344"/>
      <c r="AR1021" s="344"/>
      <c r="AS1021" s="344"/>
      <c r="AT1021" s="344"/>
      <c r="AU1021" s="344"/>
      <c r="AV1021" s="344"/>
      <c r="AW1021" s="344"/>
      <c r="AX1021" s="344"/>
      <c r="AY1021" s="344"/>
      <c r="AZ1021" s="344"/>
      <c r="BA1021" s="344"/>
      <c r="BB1021" s="344"/>
      <c r="BC1021" s="344"/>
      <c r="BD1021" s="344"/>
      <c r="BE1021" s="344"/>
      <c r="BF1021" s="344"/>
      <c r="BG1021" s="344"/>
      <c r="BH1021" s="344"/>
      <c r="BI1021" s="344"/>
      <c r="BJ1021" s="344"/>
      <c r="BK1021" s="344"/>
      <c r="BL1021" s="344"/>
      <c r="BM1021" s="344"/>
      <c r="BN1021" s="344"/>
      <c r="BO1021" s="344"/>
      <c r="BP1021" s="344"/>
      <c r="BQ1021" s="344"/>
      <c r="BR1021" s="344"/>
      <c r="BS1021" s="344"/>
      <c r="BT1021" s="344"/>
      <c r="BU1021" s="344"/>
      <c r="BV1021" s="344"/>
      <c r="BW1021" s="344"/>
      <c r="BX1021" s="344"/>
      <c r="BY1021" s="344"/>
      <c r="BZ1021" s="344"/>
      <c r="CA1021" s="344"/>
      <c r="CB1021" s="344"/>
      <c r="CC1021" s="344"/>
      <c r="CD1021" s="344"/>
      <c r="CE1021" s="344"/>
      <c r="CF1021" s="344"/>
      <c r="CG1021" s="344"/>
      <c r="CH1021" s="344"/>
      <c r="CI1021" s="344"/>
      <c r="CJ1021" s="344"/>
      <c r="CK1021" s="344"/>
      <c r="CL1021" s="344"/>
      <c r="CM1021" s="344"/>
      <c r="CN1021" s="344"/>
      <c r="CO1021" s="344"/>
      <c r="CP1021" s="344"/>
      <c r="CQ1021" s="344"/>
      <c r="CR1021" s="344"/>
      <c r="CS1021" s="344"/>
      <c r="CT1021" s="344"/>
      <c r="CU1021" s="344"/>
      <c r="CV1021" s="344"/>
      <c r="CW1021" s="344"/>
      <c r="CX1021" s="344"/>
      <c r="CY1021" s="344"/>
      <c r="CZ1021" s="344"/>
      <c r="DA1021" s="344"/>
      <c r="DB1021" s="344"/>
      <c r="DC1021" s="344"/>
      <c r="DD1021" s="344"/>
      <c r="DE1021" s="344"/>
      <c r="DF1021" s="344"/>
      <c r="DG1021" s="344"/>
      <c r="DH1021" s="344"/>
      <c r="DI1021" s="344"/>
      <c r="DJ1021" s="344"/>
      <c r="DK1021" s="344"/>
      <c r="DL1021" s="344"/>
      <c r="DM1021" s="344"/>
      <c r="DN1021" s="344"/>
      <c r="DO1021" s="344"/>
      <c r="DP1021" s="344"/>
      <c r="DQ1021" s="344"/>
      <c r="DR1021" s="344"/>
      <c r="DS1021" s="344"/>
      <c r="DT1021" s="344"/>
      <c r="DU1021" s="344"/>
      <c r="DV1021" s="344"/>
      <c r="DW1021" s="344"/>
      <c r="DX1021" s="344"/>
      <c r="DY1021" s="344"/>
      <c r="DZ1021" s="344"/>
      <c r="EA1021" s="344"/>
      <c r="EB1021" s="344"/>
      <c r="EC1021" s="344"/>
      <c r="ED1021" s="344"/>
      <c r="EE1021" s="344"/>
      <c r="EF1021" s="344"/>
      <c r="EG1021" s="344"/>
      <c r="EH1021" s="344"/>
      <c r="EI1021" s="344"/>
      <c r="EJ1021" s="344"/>
      <c r="EK1021" s="344"/>
      <c r="EL1021" s="344"/>
      <c r="EM1021" s="344"/>
      <c r="EN1021" s="344"/>
      <c r="EO1021" s="344"/>
      <c r="EP1021" s="344"/>
      <c r="EQ1021" s="344"/>
      <c r="ER1021" s="344"/>
      <c r="ES1021" s="344"/>
      <c r="ET1021" s="344"/>
      <c r="EU1021" s="344"/>
      <c r="EV1021" s="344"/>
      <c r="EW1021" s="344"/>
      <c r="EX1021" s="344"/>
      <c r="EY1021" s="344"/>
      <c r="EZ1021" s="344"/>
      <c r="FA1021" s="344"/>
      <c r="FB1021" s="344"/>
      <c r="FC1021" s="344"/>
      <c r="FD1021" s="344"/>
      <c r="FE1021" s="344"/>
      <c r="FF1021" s="344"/>
      <c r="FG1021" s="344"/>
      <c r="FH1021" s="344"/>
      <c r="FI1021" s="344"/>
      <c r="FJ1021" s="344"/>
      <c r="FK1021" s="344"/>
      <c r="FL1021" s="344"/>
      <c r="FM1021" s="344"/>
      <c r="FN1021" s="344"/>
      <c r="FO1021" s="344"/>
      <c r="FP1021" s="344"/>
      <c r="FQ1021" s="344"/>
      <c r="FR1021" s="344"/>
      <c r="FS1021" s="344"/>
      <c r="FT1021" s="344"/>
      <c r="FU1021" s="344"/>
      <c r="FV1021" s="344"/>
      <c r="FW1021" s="344"/>
      <c r="FX1021" s="344"/>
      <c r="FY1021" s="344"/>
      <c r="FZ1021" s="344"/>
      <c r="GA1021" s="344"/>
      <c r="GB1021" s="344"/>
      <c r="GC1021" s="344"/>
      <c r="GD1021" s="344"/>
      <c r="GE1021" s="344"/>
      <c r="GF1021" s="344"/>
      <c r="GG1021" s="344"/>
      <c r="GH1021" s="344"/>
      <c r="GI1021" s="344"/>
      <c r="GJ1021" s="344"/>
      <c r="GK1021" s="344"/>
      <c r="GL1021" s="344"/>
      <c r="GM1021" s="344"/>
      <c r="GN1021" s="344"/>
      <c r="GO1021" s="344"/>
      <c r="GP1021" s="344"/>
      <c r="GQ1021" s="344"/>
      <c r="GR1021" s="344"/>
      <c r="GS1021" s="344"/>
      <c r="GT1021" s="344"/>
      <c r="GU1021" s="344"/>
      <c r="GV1021" s="344"/>
      <c r="GW1021" s="344"/>
      <c r="GX1021" s="344"/>
      <c r="GY1021" s="344"/>
      <c r="GZ1021" s="344"/>
      <c r="HA1021" s="344"/>
      <c r="HB1021" s="344"/>
      <c r="HC1021" s="344"/>
      <c r="HD1021" s="344"/>
      <c r="HE1021" s="344"/>
      <c r="HF1021" s="344"/>
      <c r="HG1021" s="344"/>
      <c r="HH1021" s="344"/>
      <c r="HI1021" s="344"/>
      <c r="HJ1021" s="344"/>
      <c r="HK1021" s="344"/>
      <c r="HL1021" s="344"/>
      <c r="HM1021" s="344"/>
      <c r="HN1021" s="344"/>
      <c r="HO1021" s="344"/>
      <c r="HP1021" s="344"/>
      <c r="HQ1021" s="344"/>
      <c r="HR1021" s="344"/>
      <c r="HS1021" s="344"/>
      <c r="HT1021" s="344"/>
      <c r="HU1021" s="344"/>
      <c r="HV1021" s="344"/>
      <c r="HW1021" s="344"/>
      <c r="HX1021" s="344"/>
      <c r="HY1021" s="344"/>
      <c r="HZ1021" s="344"/>
      <c r="IA1021" s="344"/>
      <c r="IB1021" s="344"/>
      <c r="IC1021" s="344"/>
      <c r="ID1021" s="344"/>
      <c r="IE1021" s="344"/>
      <c r="IF1021" s="344"/>
      <c r="IG1021" s="344"/>
      <c r="IH1021" s="344"/>
      <c r="II1021" s="344"/>
      <c r="IJ1021" s="344"/>
      <c r="IK1021" s="344"/>
      <c r="IL1021" s="344"/>
      <c r="IM1021" s="344"/>
      <c r="IN1021" s="344"/>
      <c r="IO1021" s="344"/>
      <c r="IP1021" s="344"/>
      <c r="IQ1021" s="344"/>
      <c r="IR1021" s="344"/>
      <c r="IS1021" s="344"/>
      <c r="IT1021" s="344"/>
      <c r="IU1021" s="344"/>
      <c r="IV1021" s="344"/>
      <c r="IW1021" s="344"/>
    </row>
    <row r="1022" spans="1:257">
      <c r="A1022" s="248">
        <v>376.01</v>
      </c>
      <c r="B1022" s="249" t="s">
        <v>232</v>
      </c>
      <c r="C1022" s="248">
        <v>200</v>
      </c>
      <c r="D1022" s="252">
        <v>0.2</v>
      </c>
      <c r="E1022" s="250">
        <v>0.02</v>
      </c>
      <c r="F1022" s="250">
        <v>11.05</v>
      </c>
      <c r="G1022" s="250">
        <v>45.41</v>
      </c>
    </row>
    <row r="1023" spans="1:257">
      <c r="A1023" s="248">
        <v>338.02</v>
      </c>
      <c r="B1023" s="249" t="s">
        <v>230</v>
      </c>
      <c r="C1023" s="248">
        <v>150</v>
      </c>
      <c r="D1023" s="252">
        <v>0.6</v>
      </c>
      <c r="E1023" s="252">
        <v>0.6</v>
      </c>
      <c r="F1023" s="252">
        <v>14.7</v>
      </c>
      <c r="G1023" s="252">
        <v>70.5</v>
      </c>
    </row>
    <row r="1024" spans="1:257">
      <c r="A1024" s="440" t="s">
        <v>218</v>
      </c>
      <c r="B1024" s="440"/>
      <c r="C1024" s="351">
        <v>425</v>
      </c>
      <c r="D1024" s="250">
        <v>12.73</v>
      </c>
      <c r="E1024" s="250">
        <v>9.3699999999999992</v>
      </c>
      <c r="F1024" s="250">
        <v>55.27</v>
      </c>
      <c r="G1024" s="250">
        <v>360.26</v>
      </c>
    </row>
    <row r="1025" spans="1:7">
      <c r="A1025" s="440" t="s">
        <v>219</v>
      </c>
      <c r="B1025" s="440"/>
      <c r="C1025" s="440"/>
      <c r="D1025" s="440"/>
      <c r="E1025" s="440"/>
      <c r="F1025" s="440"/>
      <c r="G1025" s="440"/>
    </row>
    <row r="1026" spans="1:7" ht="15" customHeight="1">
      <c r="A1026" s="248">
        <v>62</v>
      </c>
      <c r="B1026" s="249" t="s">
        <v>297</v>
      </c>
      <c r="C1026" s="248">
        <v>100</v>
      </c>
      <c r="D1026" s="252">
        <v>1.3</v>
      </c>
      <c r="E1026" s="252">
        <v>5.0999999999999996</v>
      </c>
      <c r="F1026" s="252">
        <v>6.9</v>
      </c>
      <c r="G1026" s="250">
        <v>79.95</v>
      </c>
    </row>
    <row r="1027" spans="1:7" ht="15" customHeight="1">
      <c r="A1027" s="248">
        <v>211.01</v>
      </c>
      <c r="B1027" s="249" t="s">
        <v>235</v>
      </c>
      <c r="C1027" s="248">
        <v>250</v>
      </c>
      <c r="D1027" s="250">
        <v>23.01</v>
      </c>
      <c r="E1027" s="250">
        <v>20.350000000000001</v>
      </c>
      <c r="F1027" s="250">
        <v>4.78</v>
      </c>
      <c r="G1027" s="250">
        <v>295.83</v>
      </c>
    </row>
    <row r="1028" spans="1:7" ht="15" customHeight="1">
      <c r="A1028" s="248">
        <v>377</v>
      </c>
      <c r="B1028" s="249" t="s">
        <v>21</v>
      </c>
      <c r="C1028" s="248">
        <v>200</v>
      </c>
      <c r="D1028" s="250">
        <v>0.06</v>
      </c>
      <c r="E1028" s="250">
        <v>0.01</v>
      </c>
      <c r="F1028" s="250">
        <v>11.19</v>
      </c>
      <c r="G1028" s="250">
        <v>46.28</v>
      </c>
    </row>
    <row r="1029" spans="1:7" ht="15" customHeight="1">
      <c r="A1029" s="248"/>
      <c r="B1029" s="249" t="s">
        <v>22</v>
      </c>
      <c r="C1029" s="248">
        <v>100</v>
      </c>
      <c r="D1029" s="250">
        <v>7.9</v>
      </c>
      <c r="E1029" s="252">
        <v>1</v>
      </c>
      <c r="F1029" s="250">
        <v>48.3</v>
      </c>
      <c r="G1029" s="248">
        <v>235</v>
      </c>
    </row>
    <row r="1030" spans="1:7">
      <c r="A1030" s="440" t="s">
        <v>223</v>
      </c>
      <c r="B1030" s="440"/>
      <c r="C1030" s="351">
        <f>SUM(C1026:C1029)</f>
        <v>650</v>
      </c>
      <c r="D1030" s="356">
        <f>SUM(D1026:D1029)</f>
        <v>32.270000000000003</v>
      </c>
      <c r="E1030" s="356">
        <f>SUM(E1026:E1029)</f>
        <v>26.460000000000004</v>
      </c>
      <c r="F1030" s="356">
        <f>SUM(F1026:F1029)</f>
        <v>71.169999999999987</v>
      </c>
      <c r="G1030" s="356">
        <f>SUM(G1026:G1029)</f>
        <v>657.06</v>
      </c>
    </row>
    <row r="1031" spans="1:7">
      <c r="A1031" s="440" t="s">
        <v>224</v>
      </c>
      <c r="B1031" s="440"/>
      <c r="C1031" s="440"/>
      <c r="D1031" s="440"/>
      <c r="E1031" s="440"/>
      <c r="F1031" s="440"/>
      <c r="G1031" s="440"/>
    </row>
    <row r="1032" spans="1:7" ht="15" customHeight="1">
      <c r="A1032" s="248">
        <v>376.02</v>
      </c>
      <c r="B1032" s="249" t="s">
        <v>236</v>
      </c>
      <c r="C1032" s="248">
        <v>200</v>
      </c>
      <c r="D1032" s="252">
        <v>5.8</v>
      </c>
      <c r="E1032" s="248">
        <v>5</v>
      </c>
      <c r="F1032" s="252">
        <v>9.6</v>
      </c>
      <c r="G1032" s="248">
        <v>108</v>
      </c>
    </row>
    <row r="1033" spans="1:7">
      <c r="A1033" s="440" t="s">
        <v>226</v>
      </c>
      <c r="B1033" s="440"/>
      <c r="C1033" s="351">
        <v>200</v>
      </c>
      <c r="D1033" s="250">
        <v>5.8</v>
      </c>
      <c r="E1033" s="250">
        <v>5</v>
      </c>
      <c r="F1033" s="250">
        <v>9.6</v>
      </c>
      <c r="G1033" s="248">
        <v>108</v>
      </c>
    </row>
    <row r="1034" spans="1:7">
      <c r="A1034" s="440" t="s">
        <v>227</v>
      </c>
      <c r="B1034" s="440"/>
      <c r="C1034" s="357">
        <f>C1033+C1030+C1024+C1019+C1010</f>
        <v>2810</v>
      </c>
      <c r="D1034" s="358">
        <f>D1033+D1030+D1024+D1019+D1010</f>
        <v>104.19</v>
      </c>
      <c r="E1034" s="358">
        <f>E1033+E1030+E1024+E1019+E1010</f>
        <v>90.460000000000008</v>
      </c>
      <c r="F1034" s="358">
        <f>F1033+F1030+F1024+F1019+F1010</f>
        <v>360.78</v>
      </c>
      <c r="G1034" s="358">
        <f>G1033+G1030+G1024+G1019+G1010</f>
        <v>2695.7299999999996</v>
      </c>
    </row>
    <row r="1035" spans="1:7">
      <c r="A1035" s="345"/>
      <c r="B1035" s="346"/>
      <c r="C1035" s="346"/>
      <c r="D1035" s="346"/>
      <c r="E1035" s="346"/>
      <c r="F1035" s="346"/>
      <c r="G1035" s="346"/>
    </row>
    <row r="1036" spans="1:7">
      <c r="A1036" s="406"/>
      <c r="B1036" s="406"/>
      <c r="C1036" s="406"/>
      <c r="D1036" s="406"/>
      <c r="E1036" s="406"/>
      <c r="F1036" s="406"/>
      <c r="G1036" s="406"/>
    </row>
    <row r="1037" spans="1:7">
      <c r="A1037" s="347" t="s">
        <v>209</v>
      </c>
      <c r="B1037" s="443" t="s">
        <v>248</v>
      </c>
      <c r="C1037" s="443"/>
      <c r="D1037" s="443"/>
      <c r="E1037" s="406"/>
      <c r="F1037" s="406"/>
      <c r="G1037" s="406"/>
    </row>
    <row r="1038" spans="1:7">
      <c r="A1038" s="347" t="s">
        <v>211</v>
      </c>
      <c r="B1038" s="443">
        <v>4</v>
      </c>
      <c r="C1038" s="443"/>
      <c r="D1038" s="443"/>
      <c r="E1038" s="348"/>
      <c r="F1038" s="346"/>
      <c r="G1038" s="346"/>
    </row>
    <row r="1039" spans="1:7" ht="15.6" customHeight="1">
      <c r="A1039" s="444" t="s">
        <v>6</v>
      </c>
      <c r="B1039" s="442" t="s">
        <v>7</v>
      </c>
      <c r="C1039" s="442" t="s">
        <v>8</v>
      </c>
      <c r="D1039" s="442" t="s">
        <v>10</v>
      </c>
      <c r="E1039" s="442"/>
      <c r="F1039" s="442"/>
      <c r="G1039" s="442" t="s">
        <v>11</v>
      </c>
    </row>
    <row r="1040" spans="1:7">
      <c r="A1040" s="444"/>
      <c r="B1040" s="442"/>
      <c r="C1040" s="442"/>
      <c r="D1040" s="350" t="s">
        <v>12</v>
      </c>
      <c r="E1040" s="350" t="s">
        <v>13</v>
      </c>
      <c r="F1040" s="350" t="s">
        <v>14</v>
      </c>
      <c r="G1040" s="442"/>
    </row>
    <row r="1041" spans="1:7">
      <c r="A1041" s="351">
        <v>1</v>
      </c>
      <c r="B1041" s="351">
        <v>2</v>
      </c>
      <c r="C1041" s="351">
        <v>3</v>
      </c>
      <c r="D1041" s="351">
        <v>4</v>
      </c>
      <c r="E1041" s="351">
        <v>5</v>
      </c>
      <c r="F1041" s="351">
        <v>6</v>
      </c>
      <c r="G1041" s="351">
        <v>7</v>
      </c>
    </row>
    <row r="1042" spans="1:7">
      <c r="A1042" s="440" t="s">
        <v>212</v>
      </c>
      <c r="B1042" s="440"/>
      <c r="C1042" s="440"/>
      <c r="D1042" s="440"/>
      <c r="E1042" s="440"/>
      <c r="F1042" s="440"/>
      <c r="G1042" s="440"/>
    </row>
    <row r="1043" spans="1:7">
      <c r="A1043" s="248">
        <v>14</v>
      </c>
      <c r="B1043" s="249" t="s">
        <v>28</v>
      </c>
      <c r="C1043" s="248">
        <v>10</v>
      </c>
      <c r="D1043" s="250">
        <v>0.08</v>
      </c>
      <c r="E1043" s="250">
        <v>7.25</v>
      </c>
      <c r="F1043" s="250">
        <v>0.13</v>
      </c>
      <c r="G1043" s="250">
        <v>66.09</v>
      </c>
    </row>
    <row r="1044" spans="1:7">
      <c r="A1044" s="248">
        <v>209</v>
      </c>
      <c r="B1044" s="249" t="s">
        <v>249</v>
      </c>
      <c r="C1044" s="248">
        <v>40</v>
      </c>
      <c r="D1044" s="250">
        <v>5.08</v>
      </c>
      <c r="E1044" s="252">
        <v>4.5999999999999996</v>
      </c>
      <c r="F1044" s="250">
        <v>0.28000000000000003</v>
      </c>
      <c r="G1044" s="252">
        <v>62.8</v>
      </c>
    </row>
    <row r="1045" spans="1:7">
      <c r="A1045" s="248">
        <v>173.05</v>
      </c>
      <c r="B1045" s="249" t="s">
        <v>267</v>
      </c>
      <c r="C1045" s="248">
        <v>250</v>
      </c>
      <c r="D1045" s="363">
        <v>5.9</v>
      </c>
      <c r="E1045" s="363">
        <v>8.5</v>
      </c>
      <c r="F1045" s="363">
        <v>40</v>
      </c>
      <c r="G1045" s="363">
        <f>(D1045+F1045)*4+E1045*9</f>
        <v>260.10000000000002</v>
      </c>
    </row>
    <row r="1046" spans="1:7">
      <c r="A1046" s="248">
        <v>382</v>
      </c>
      <c r="B1046" s="249" t="s">
        <v>40</v>
      </c>
      <c r="C1046" s="248">
        <v>200</v>
      </c>
      <c r="D1046" s="250">
        <v>3.99</v>
      </c>
      <c r="E1046" s="250">
        <v>3.17</v>
      </c>
      <c r="F1046" s="250">
        <v>16.34</v>
      </c>
      <c r="G1046" s="250">
        <v>111.18</v>
      </c>
    </row>
    <row r="1047" spans="1:7">
      <c r="A1047" s="248"/>
      <c r="B1047" s="249" t="s">
        <v>22</v>
      </c>
      <c r="C1047" s="248">
        <v>60</v>
      </c>
      <c r="D1047" s="250">
        <v>4.74</v>
      </c>
      <c r="E1047" s="252">
        <v>0.6</v>
      </c>
      <c r="F1047" s="250">
        <v>28.98</v>
      </c>
      <c r="G1047" s="248">
        <v>141</v>
      </c>
    </row>
    <row r="1048" spans="1:7">
      <c r="A1048" s="440" t="s">
        <v>25</v>
      </c>
      <c r="B1048" s="440"/>
      <c r="C1048" s="351">
        <f>SUM(C1043:C1047)</f>
        <v>560</v>
      </c>
      <c r="D1048" s="356">
        <f>SUM(D1043:D1047)</f>
        <v>19.79</v>
      </c>
      <c r="E1048" s="356">
        <f>SUM(E1043:E1047)</f>
        <v>24.120000000000005</v>
      </c>
      <c r="F1048" s="356">
        <f>SUM(F1043:F1047)</f>
        <v>85.73</v>
      </c>
      <c r="G1048" s="356">
        <f>SUM(G1043:G1047)</f>
        <v>641.17000000000007</v>
      </c>
    </row>
    <row r="1049" spans="1:7">
      <c r="A1049" s="440" t="s">
        <v>214</v>
      </c>
      <c r="B1049" s="440"/>
      <c r="C1049" s="440"/>
      <c r="D1049" s="440"/>
      <c r="E1049" s="440"/>
      <c r="F1049" s="440"/>
      <c r="G1049" s="440"/>
    </row>
    <row r="1050" spans="1:7">
      <c r="A1050" s="248">
        <v>55.01</v>
      </c>
      <c r="B1050" s="249" t="s">
        <v>150</v>
      </c>
      <c r="C1050" s="248">
        <v>100</v>
      </c>
      <c r="D1050" s="250">
        <v>1.26</v>
      </c>
      <c r="E1050" s="252">
        <v>8.1</v>
      </c>
      <c r="F1050" s="250">
        <v>6.25</v>
      </c>
      <c r="G1050" s="250">
        <v>103.67</v>
      </c>
    </row>
    <row r="1051" spans="1:7" ht="31.2">
      <c r="A1051" s="248">
        <v>88</v>
      </c>
      <c r="B1051" s="249" t="s">
        <v>326</v>
      </c>
      <c r="C1051" s="248">
        <v>255</v>
      </c>
      <c r="D1051" s="250">
        <v>2.42</v>
      </c>
      <c r="E1051" s="250">
        <v>4.0599999999999996</v>
      </c>
      <c r="F1051" s="250">
        <v>11.49</v>
      </c>
      <c r="G1051" s="250">
        <v>92.87</v>
      </c>
    </row>
    <row r="1052" spans="1:7" ht="31.2">
      <c r="A1052" s="248">
        <v>294.01</v>
      </c>
      <c r="B1052" s="249" t="s">
        <v>261</v>
      </c>
      <c r="C1052" s="248">
        <v>120</v>
      </c>
      <c r="D1052" s="250">
        <v>14.39</v>
      </c>
      <c r="E1052" s="250">
        <v>14.12</v>
      </c>
      <c r="F1052" s="250">
        <v>10.36</v>
      </c>
      <c r="G1052" s="250">
        <v>226.73</v>
      </c>
    </row>
    <row r="1053" spans="1:7">
      <c r="A1053" s="248">
        <v>202.01</v>
      </c>
      <c r="B1053" s="249" t="s">
        <v>19</v>
      </c>
      <c r="C1053" s="248">
        <v>180</v>
      </c>
      <c r="D1053" s="250">
        <v>7.97</v>
      </c>
      <c r="E1053" s="250">
        <v>5.29</v>
      </c>
      <c r="F1053" s="250">
        <v>50.84</v>
      </c>
      <c r="G1053" s="250">
        <v>283.02</v>
      </c>
    </row>
    <row r="1054" spans="1:7">
      <c r="A1054" s="248">
        <v>349</v>
      </c>
      <c r="B1054" s="249" t="s">
        <v>136</v>
      </c>
      <c r="C1054" s="248">
        <v>200</v>
      </c>
      <c r="D1054" s="250">
        <v>0.59</v>
      </c>
      <c r="E1054" s="250">
        <v>0.05</v>
      </c>
      <c r="F1054" s="250">
        <v>18.579999999999998</v>
      </c>
      <c r="G1054" s="250">
        <v>77.94</v>
      </c>
    </row>
    <row r="1055" spans="1:7">
      <c r="A1055" s="248"/>
      <c r="B1055" s="249" t="s">
        <v>22</v>
      </c>
      <c r="C1055" s="248">
        <v>80</v>
      </c>
      <c r="D1055" s="250">
        <v>6.32</v>
      </c>
      <c r="E1055" s="252">
        <v>0.8</v>
      </c>
      <c r="F1055" s="250">
        <v>38.64</v>
      </c>
      <c r="G1055" s="248">
        <v>188</v>
      </c>
    </row>
    <row r="1056" spans="1:7">
      <c r="A1056" s="248"/>
      <c r="B1056" s="249" t="s">
        <v>127</v>
      </c>
      <c r="C1056" s="248">
        <v>80</v>
      </c>
      <c r="D1056" s="250">
        <v>5.28</v>
      </c>
      <c r="E1056" s="250">
        <v>0.96</v>
      </c>
      <c r="F1056" s="250">
        <v>31.72</v>
      </c>
      <c r="G1056" s="252">
        <v>158.4</v>
      </c>
    </row>
    <row r="1057" spans="1:257">
      <c r="A1057" s="440" t="s">
        <v>128</v>
      </c>
      <c r="B1057" s="440"/>
      <c r="C1057" s="351">
        <f>SUM(C1050:C1056)</f>
        <v>1015</v>
      </c>
      <c r="D1057" s="356">
        <f>SUM(D1050:D1056)</f>
        <v>38.230000000000004</v>
      </c>
      <c r="E1057" s="356">
        <f>SUM(E1050:E1056)</f>
        <v>33.380000000000003</v>
      </c>
      <c r="F1057" s="356">
        <f>SUM(F1050:F1056)</f>
        <v>167.88</v>
      </c>
      <c r="G1057" s="356">
        <f>SUM(G1050:G1056)</f>
        <v>1130.6300000000001</v>
      </c>
    </row>
    <row r="1058" spans="1:257">
      <c r="A1058" s="440" t="s">
        <v>215</v>
      </c>
      <c r="B1058" s="440"/>
      <c r="C1058" s="440"/>
      <c r="D1058" s="440"/>
      <c r="E1058" s="440"/>
      <c r="F1058" s="440"/>
      <c r="G1058" s="440"/>
    </row>
    <row r="1059" spans="1:257">
      <c r="A1059" s="248">
        <v>421</v>
      </c>
      <c r="B1059" s="249" t="s">
        <v>216</v>
      </c>
      <c r="C1059" s="248">
        <v>75</v>
      </c>
      <c r="D1059" s="250">
        <v>4.78</v>
      </c>
      <c r="E1059" s="250">
        <v>8.35</v>
      </c>
      <c r="F1059" s="250">
        <v>33.65</v>
      </c>
      <c r="G1059" s="252">
        <v>229.5</v>
      </c>
    </row>
    <row r="1060" spans="1:257">
      <c r="A1060" s="248">
        <v>377</v>
      </c>
      <c r="B1060" s="249" t="s">
        <v>21</v>
      </c>
      <c r="C1060" s="248">
        <v>200</v>
      </c>
      <c r="D1060" s="250">
        <v>0.06</v>
      </c>
      <c r="E1060" s="250">
        <v>0.01</v>
      </c>
      <c r="F1060" s="250">
        <v>11.19</v>
      </c>
      <c r="G1060" s="250">
        <v>46.28</v>
      </c>
    </row>
    <row r="1061" spans="1:257">
      <c r="A1061" s="248">
        <v>338.01</v>
      </c>
      <c r="B1061" s="249" t="s">
        <v>217</v>
      </c>
      <c r="C1061" s="248">
        <v>150</v>
      </c>
      <c r="D1061" s="252">
        <v>0.6</v>
      </c>
      <c r="E1061" s="250">
        <v>0.45</v>
      </c>
      <c r="F1061" s="250">
        <v>15.45</v>
      </c>
      <c r="G1061" s="252">
        <v>70.5</v>
      </c>
    </row>
    <row r="1062" spans="1:257">
      <c r="A1062" s="440" t="s">
        <v>218</v>
      </c>
      <c r="B1062" s="440"/>
      <c r="C1062" s="351">
        <v>425</v>
      </c>
      <c r="D1062" s="250">
        <v>5.44</v>
      </c>
      <c r="E1062" s="250">
        <v>8.81</v>
      </c>
      <c r="F1062" s="250">
        <v>60.29</v>
      </c>
      <c r="G1062" s="250">
        <v>346.28</v>
      </c>
    </row>
    <row r="1063" spans="1:257">
      <c r="A1063" s="440" t="s">
        <v>219</v>
      </c>
      <c r="B1063" s="440"/>
      <c r="C1063" s="440"/>
      <c r="D1063" s="440"/>
      <c r="E1063" s="440"/>
      <c r="F1063" s="440"/>
      <c r="G1063" s="440"/>
    </row>
    <row r="1064" spans="1:257" ht="15" customHeight="1">
      <c r="A1064" s="248">
        <v>67.010000000000005</v>
      </c>
      <c r="B1064" s="249" t="s">
        <v>170</v>
      </c>
      <c r="C1064" s="248">
        <v>100</v>
      </c>
      <c r="D1064" s="250">
        <v>1.75</v>
      </c>
      <c r="E1064" s="250">
        <v>7.21</v>
      </c>
      <c r="F1064" s="250">
        <v>9.36</v>
      </c>
      <c r="G1064" s="250">
        <v>110.05</v>
      </c>
    </row>
    <row r="1065" spans="1:257" s="355" customFormat="1" ht="23.4" customHeight="1">
      <c r="A1065" s="253">
        <v>245</v>
      </c>
      <c r="B1065" s="254" t="s">
        <v>239</v>
      </c>
      <c r="C1065" s="253">
        <v>100</v>
      </c>
      <c r="D1065" s="353">
        <v>17.16</v>
      </c>
      <c r="E1065" s="353">
        <v>17.149999999999999</v>
      </c>
      <c r="F1065" s="353">
        <v>5.58</v>
      </c>
      <c r="G1065" s="353">
        <f>F1065*4+E1065*9+D1065*4</f>
        <v>245.31</v>
      </c>
      <c r="I1065" s="354"/>
      <c r="J1065" s="354"/>
      <c r="K1065" s="354"/>
      <c r="L1065" s="354"/>
      <c r="M1065" s="354"/>
      <c r="N1065" s="354"/>
      <c r="O1065" s="354"/>
      <c r="P1065" s="354"/>
      <c r="Q1065" s="354"/>
      <c r="R1065" s="354"/>
      <c r="S1065" s="354"/>
      <c r="T1065" s="354"/>
      <c r="U1065" s="354"/>
      <c r="V1065" s="354"/>
      <c r="W1065" s="354"/>
      <c r="X1065" s="354"/>
      <c r="Y1065" s="354"/>
      <c r="Z1065" s="354"/>
      <c r="AA1065" s="354"/>
      <c r="AB1065" s="354"/>
      <c r="AC1065" s="354"/>
      <c r="AD1065" s="354"/>
      <c r="AE1065" s="354"/>
      <c r="AF1065" s="354"/>
      <c r="AG1065" s="354"/>
      <c r="AH1065" s="354"/>
      <c r="AI1065" s="354"/>
      <c r="AJ1065" s="354"/>
      <c r="AK1065" s="354"/>
      <c r="AL1065" s="354"/>
      <c r="AM1065" s="354"/>
      <c r="AN1065" s="354"/>
      <c r="AO1065" s="354"/>
      <c r="AP1065" s="354"/>
      <c r="AQ1065" s="354"/>
      <c r="AR1065" s="354"/>
      <c r="AS1065" s="354"/>
      <c r="AT1065" s="354"/>
      <c r="AU1065" s="354"/>
      <c r="AV1065" s="354"/>
      <c r="AW1065" s="354"/>
      <c r="AX1065" s="354"/>
      <c r="AY1065" s="354"/>
      <c r="AZ1065" s="354"/>
      <c r="BA1065" s="354"/>
      <c r="BB1065" s="354"/>
      <c r="BC1065" s="354"/>
      <c r="BD1065" s="354"/>
      <c r="BE1065" s="354"/>
      <c r="BF1065" s="354"/>
      <c r="BG1065" s="354"/>
      <c r="BH1065" s="354"/>
      <c r="BI1065" s="354"/>
      <c r="BJ1065" s="354"/>
      <c r="BK1065" s="354"/>
      <c r="BL1065" s="354"/>
      <c r="BM1065" s="354"/>
      <c r="BN1065" s="354"/>
      <c r="BO1065" s="354"/>
      <c r="BP1065" s="354"/>
      <c r="BQ1065" s="354"/>
      <c r="BR1065" s="354"/>
      <c r="BS1065" s="354"/>
      <c r="BT1065" s="354"/>
      <c r="BU1065" s="354"/>
      <c r="BV1065" s="354"/>
      <c r="BW1065" s="354"/>
      <c r="BX1065" s="354"/>
      <c r="BY1065" s="354"/>
      <c r="BZ1065" s="354"/>
      <c r="CA1065" s="354"/>
      <c r="CB1065" s="354"/>
      <c r="CC1065" s="354"/>
      <c r="CD1065" s="354"/>
      <c r="CE1065" s="354"/>
      <c r="CF1065" s="354"/>
      <c r="CG1065" s="354"/>
      <c r="CH1065" s="354"/>
      <c r="CI1065" s="354"/>
      <c r="CJ1065" s="354"/>
      <c r="CK1065" s="354"/>
      <c r="CL1065" s="354"/>
      <c r="CM1065" s="354"/>
      <c r="CN1065" s="354"/>
      <c r="CO1065" s="354"/>
      <c r="CP1065" s="354"/>
      <c r="CQ1065" s="354"/>
      <c r="CR1065" s="354"/>
      <c r="CS1065" s="354"/>
      <c r="CT1065" s="354"/>
      <c r="CU1065" s="354"/>
      <c r="CV1065" s="354"/>
      <c r="CW1065" s="354"/>
      <c r="CX1065" s="354"/>
      <c r="CY1065" s="354"/>
      <c r="CZ1065" s="354"/>
      <c r="DA1065" s="354"/>
      <c r="DB1065" s="354"/>
      <c r="DC1065" s="354"/>
      <c r="DD1065" s="354"/>
      <c r="DE1065" s="354"/>
      <c r="DF1065" s="354"/>
      <c r="DG1065" s="354"/>
      <c r="DH1065" s="354"/>
      <c r="DI1065" s="354"/>
      <c r="DJ1065" s="354"/>
      <c r="DK1065" s="354"/>
      <c r="DL1065" s="354"/>
      <c r="DM1065" s="354"/>
      <c r="DN1065" s="354"/>
      <c r="DO1065" s="354"/>
      <c r="DP1065" s="354"/>
      <c r="DQ1065" s="354"/>
      <c r="DR1065" s="354"/>
      <c r="DS1065" s="354"/>
      <c r="DT1065" s="354"/>
      <c r="DU1065" s="354"/>
      <c r="DV1065" s="354"/>
      <c r="DW1065" s="354"/>
      <c r="DX1065" s="354"/>
      <c r="DY1065" s="354"/>
      <c r="DZ1065" s="354"/>
      <c r="EA1065" s="354"/>
      <c r="EB1065" s="354"/>
      <c r="EC1065" s="354"/>
      <c r="ED1065" s="354"/>
      <c r="EE1065" s="354"/>
      <c r="EF1065" s="354"/>
      <c r="EG1065" s="354"/>
      <c r="EH1065" s="354"/>
      <c r="EI1065" s="354"/>
      <c r="EJ1065" s="354"/>
      <c r="EK1065" s="354"/>
      <c r="EL1065" s="354"/>
      <c r="EM1065" s="354"/>
      <c r="EN1065" s="354"/>
      <c r="EO1065" s="354"/>
      <c r="EP1065" s="354"/>
      <c r="EQ1065" s="354"/>
      <c r="ER1065" s="354"/>
      <c r="ES1065" s="354"/>
      <c r="ET1065" s="354"/>
      <c r="EU1065" s="354"/>
      <c r="EV1065" s="354"/>
      <c r="EW1065" s="354"/>
      <c r="EX1065" s="354"/>
      <c r="EY1065" s="354"/>
      <c r="EZ1065" s="354"/>
      <c r="FA1065" s="354"/>
      <c r="FB1065" s="354"/>
      <c r="FC1065" s="354"/>
      <c r="FD1065" s="354"/>
      <c r="FE1065" s="354"/>
      <c r="FF1065" s="354"/>
      <c r="FG1065" s="354"/>
      <c r="FH1065" s="354"/>
      <c r="FI1065" s="354"/>
      <c r="FJ1065" s="354"/>
      <c r="FK1065" s="354"/>
      <c r="FL1065" s="354"/>
      <c r="FM1065" s="354"/>
      <c r="FN1065" s="354"/>
      <c r="FO1065" s="354"/>
      <c r="FP1065" s="354"/>
      <c r="FQ1065" s="354"/>
      <c r="FR1065" s="354"/>
      <c r="FS1065" s="354"/>
      <c r="FT1065" s="354"/>
      <c r="FU1065" s="354"/>
      <c r="FV1065" s="354"/>
      <c r="FW1065" s="354"/>
      <c r="FX1065" s="354"/>
      <c r="FY1065" s="354"/>
      <c r="FZ1065" s="354"/>
      <c r="GA1065" s="354"/>
      <c r="GB1065" s="354"/>
      <c r="GC1065" s="354"/>
      <c r="GD1065" s="354"/>
      <c r="GE1065" s="354"/>
      <c r="GF1065" s="354"/>
      <c r="GG1065" s="354"/>
      <c r="GH1065" s="354"/>
      <c r="GI1065" s="354"/>
      <c r="GJ1065" s="354"/>
      <c r="GK1065" s="354"/>
      <c r="GL1065" s="354"/>
      <c r="GM1065" s="354"/>
      <c r="GN1065" s="354"/>
      <c r="GO1065" s="354"/>
      <c r="GP1065" s="354"/>
      <c r="GQ1065" s="354"/>
      <c r="GR1065" s="354"/>
      <c r="GS1065" s="354"/>
      <c r="GT1065" s="354"/>
      <c r="GU1065" s="354"/>
      <c r="GV1065" s="354"/>
      <c r="GW1065" s="354"/>
      <c r="GX1065" s="354"/>
      <c r="GY1065" s="354"/>
      <c r="GZ1065" s="354"/>
      <c r="HA1065" s="354"/>
      <c r="HB1065" s="354"/>
      <c r="HC1065" s="354"/>
      <c r="HD1065" s="354"/>
      <c r="HE1065" s="354"/>
      <c r="HF1065" s="354"/>
      <c r="HG1065" s="354"/>
      <c r="HH1065" s="354"/>
      <c r="HI1065" s="354"/>
      <c r="HJ1065" s="354"/>
      <c r="HK1065" s="354"/>
      <c r="HL1065" s="354"/>
      <c r="HM1065" s="354"/>
      <c r="HN1065" s="354"/>
      <c r="HO1065" s="354"/>
      <c r="HP1065" s="354"/>
      <c r="HQ1065" s="354"/>
      <c r="HR1065" s="354"/>
      <c r="HS1065" s="354"/>
      <c r="HT1065" s="354"/>
      <c r="HU1065" s="354"/>
      <c r="HV1065" s="354"/>
      <c r="HW1065" s="354"/>
      <c r="HX1065" s="354"/>
      <c r="HY1065" s="354"/>
      <c r="HZ1065" s="354"/>
      <c r="IA1065" s="354"/>
      <c r="IB1065" s="354"/>
      <c r="IC1065" s="354"/>
      <c r="ID1065" s="354"/>
      <c r="IE1065" s="354"/>
      <c r="IF1065" s="354"/>
      <c r="IG1065" s="354"/>
      <c r="IH1065" s="354"/>
      <c r="II1065" s="354"/>
      <c r="IJ1065" s="354"/>
      <c r="IK1065" s="354"/>
      <c r="IL1065" s="354"/>
      <c r="IM1065" s="354"/>
      <c r="IN1065" s="354"/>
      <c r="IO1065" s="354"/>
      <c r="IP1065" s="354"/>
      <c r="IQ1065" s="354"/>
      <c r="IR1065" s="354"/>
      <c r="IS1065" s="354"/>
      <c r="IT1065" s="354"/>
      <c r="IU1065" s="354"/>
      <c r="IV1065" s="354"/>
      <c r="IW1065" s="354"/>
    </row>
    <row r="1066" spans="1:257" ht="15" customHeight="1">
      <c r="A1066" s="250" t="s">
        <v>45</v>
      </c>
      <c r="B1066" s="249" t="s">
        <v>46</v>
      </c>
      <c r="C1066" s="248">
        <v>180</v>
      </c>
      <c r="D1066" s="250">
        <v>4.83</v>
      </c>
      <c r="E1066" s="250">
        <v>7.58</v>
      </c>
      <c r="F1066" s="250">
        <v>35.619999999999997</v>
      </c>
      <c r="G1066" s="250">
        <f>F1066*4+E1066*9+D1066*4</f>
        <v>230.01999999999998</v>
      </c>
      <c r="H1066" s="352"/>
    </row>
    <row r="1067" spans="1:257" ht="15" customHeight="1">
      <c r="A1067" s="248">
        <v>376</v>
      </c>
      <c r="B1067" s="249" t="s">
        <v>32</v>
      </c>
      <c r="C1067" s="248">
        <v>200</v>
      </c>
      <c r="D1067" s="251"/>
      <c r="E1067" s="251"/>
      <c r="F1067" s="250">
        <v>11.09</v>
      </c>
      <c r="G1067" s="250">
        <v>44.34</v>
      </c>
    </row>
    <row r="1068" spans="1:257" ht="15" customHeight="1">
      <c r="A1068" s="248"/>
      <c r="B1068" s="249" t="s">
        <v>22</v>
      </c>
      <c r="C1068" s="248">
        <v>100</v>
      </c>
      <c r="D1068" s="250">
        <v>7.9</v>
      </c>
      <c r="E1068" s="252">
        <v>1</v>
      </c>
      <c r="F1068" s="250">
        <v>48.3</v>
      </c>
      <c r="G1068" s="248">
        <v>235</v>
      </c>
    </row>
    <row r="1069" spans="1:257">
      <c r="A1069" s="440" t="s">
        <v>223</v>
      </c>
      <c r="B1069" s="440"/>
      <c r="C1069" s="351">
        <f>SUM(C1064:C1068)</f>
        <v>680</v>
      </c>
      <c r="D1069" s="356">
        <f>SUM(D1064:D1068)</f>
        <v>31.64</v>
      </c>
      <c r="E1069" s="356">
        <f>SUM(E1064:E1068)</f>
        <v>32.94</v>
      </c>
      <c r="F1069" s="356">
        <f>SUM(F1064:F1068)</f>
        <v>109.94999999999999</v>
      </c>
      <c r="G1069" s="356">
        <f>SUM(G1064:G1068)</f>
        <v>864.72</v>
      </c>
    </row>
    <row r="1070" spans="1:257">
      <c r="A1070" s="440" t="s">
        <v>224</v>
      </c>
      <c r="B1070" s="440"/>
      <c r="C1070" s="440"/>
      <c r="D1070" s="440"/>
      <c r="E1070" s="440"/>
      <c r="F1070" s="440"/>
      <c r="G1070" s="440"/>
    </row>
    <row r="1071" spans="1:257">
      <c r="A1071" s="248">
        <v>376.03</v>
      </c>
      <c r="B1071" s="249" t="s">
        <v>233</v>
      </c>
      <c r="C1071" s="248">
        <v>200</v>
      </c>
      <c r="D1071" s="252">
        <v>5.8</v>
      </c>
      <c r="E1071" s="248">
        <v>5</v>
      </c>
      <c r="F1071" s="248">
        <v>8</v>
      </c>
      <c r="G1071" s="248">
        <v>106</v>
      </c>
    </row>
    <row r="1072" spans="1:257">
      <c r="A1072" s="441" t="s">
        <v>226</v>
      </c>
      <c r="B1072" s="441"/>
      <c r="C1072" s="374">
        <v>200</v>
      </c>
      <c r="D1072" s="375">
        <v>5.8</v>
      </c>
      <c r="E1072" s="375">
        <v>5</v>
      </c>
      <c r="F1072" s="375">
        <v>8</v>
      </c>
      <c r="G1072" s="376">
        <v>106</v>
      </c>
    </row>
    <row r="1073" spans="1:7">
      <c r="A1073" s="440" t="s">
        <v>227</v>
      </c>
      <c r="B1073" s="440"/>
      <c r="C1073" s="357">
        <f>C1072+C1069+C1062+C1057+C1048</f>
        <v>2880</v>
      </c>
      <c r="D1073" s="358">
        <f>D1072+D1069+D1062+D1057+D1048</f>
        <v>100.9</v>
      </c>
      <c r="E1073" s="358">
        <f>E1072+E1069+E1062+E1057+E1048</f>
        <v>104.25</v>
      </c>
      <c r="F1073" s="358">
        <f>F1072+F1069+F1062+F1057+F1048</f>
        <v>431.85</v>
      </c>
      <c r="G1073" s="358">
        <f>G1072+G1069+G1062+G1057+G1048</f>
        <v>3088.8</v>
      </c>
    </row>
    <row r="1074" spans="1:7">
      <c r="A1074" s="377"/>
      <c r="B1074" s="377"/>
      <c r="C1074" s="378"/>
      <c r="D1074" s="379"/>
      <c r="E1074" s="379"/>
      <c r="F1074" s="379"/>
      <c r="G1074" s="379"/>
    </row>
    <row r="1075" spans="1:7">
      <c r="A1075" s="377"/>
      <c r="B1075" s="377"/>
      <c r="C1075" s="378"/>
      <c r="D1075" s="379"/>
      <c r="E1075" s="379"/>
      <c r="F1075" s="379"/>
      <c r="G1075" s="379"/>
    </row>
    <row r="1076" spans="1:7" ht="15.6" customHeight="1">
      <c r="A1076" s="390"/>
      <c r="B1076" s="390"/>
      <c r="C1076" s="442" t="s">
        <v>8</v>
      </c>
      <c r="D1076" s="442" t="s">
        <v>10</v>
      </c>
      <c r="E1076" s="442"/>
      <c r="F1076" s="442"/>
      <c r="G1076" s="442" t="s">
        <v>11</v>
      </c>
    </row>
    <row r="1077" spans="1:7">
      <c r="A1077" s="390"/>
      <c r="B1077" s="390"/>
      <c r="C1077" s="442"/>
      <c r="D1077" s="350" t="s">
        <v>12</v>
      </c>
      <c r="E1077" s="350" t="s">
        <v>13</v>
      </c>
      <c r="F1077" s="350" t="s">
        <v>14</v>
      </c>
      <c r="G1077" s="442"/>
    </row>
    <row r="1078" spans="1:7">
      <c r="A1078" s="438" t="s">
        <v>276</v>
      </c>
      <c r="B1078" s="438"/>
      <c r="C1078" s="253">
        <f>(C14+C53+C92+C129+C167+C204+C242+C281+C320+C357+C395+C437+C476+C515+C552+C591+C628+C666+C704+C743+C780+C818+C857+C895+C932+C972+C1010+C1048)/28</f>
        <v>572.32142857142856</v>
      </c>
      <c r="D1078" s="380">
        <f>(D14+D53+D92+D128+D129+D167+D204+D242+D281+D320+D357+D395+D437+D476+D515+D552+D591+D628+D666+D704+D743+D780+D818+D857+D895+D932+D972+D1010+D1048)/28</f>
        <v>25.312857142857133</v>
      </c>
      <c r="E1078" s="380">
        <f>(E14+E53+E92+E128+E129+E167+E204+E242+E281+E320+E357+E395+E437+E476+E515+E552+E591+E628+E666+E704+E743+E780+E818+E857+E895+E932+E972+E1010+E1048)/28</f>
        <v>21.925357142857141</v>
      </c>
      <c r="F1078" s="380">
        <f>(F14+F53+F92+F128+F129+F167+F204+F242+F281+F320+F357+F395+F437+F476+F515+F552+F591+F628+F666+F704+F743+F780+F818+F857+F895+F932+F972+F1010+F1048)/28</f>
        <v>90.149999999999991</v>
      </c>
      <c r="G1078" s="380">
        <f>(G14+G53+G92+G128+G129+G167+G204+G242+G281+G320+G357+G395+G437+G476+G515+G552+G591+G628+G666+G704+G743+G780+G818+G857+G895+G932+G972+G1010+G1048)/28</f>
        <v>663.46321428571434</v>
      </c>
    </row>
    <row r="1079" spans="1:7">
      <c r="A1079" s="438" t="s">
        <v>102</v>
      </c>
      <c r="B1079" s="438"/>
      <c r="C1079" s="251"/>
      <c r="D1079" s="381">
        <f>D1078*100/90</f>
        <v>28.125396825396816</v>
      </c>
      <c r="E1079" s="381">
        <f>E1078*100/92</f>
        <v>23.831909937888199</v>
      </c>
      <c r="F1079" s="381">
        <f>F1078*100/383</f>
        <v>23.5378590078329</v>
      </c>
      <c r="G1079" s="381">
        <f>G1078*100/2720</f>
        <v>24.392029936974794</v>
      </c>
    </row>
    <row r="1080" spans="1:7">
      <c r="A1080" s="406"/>
      <c r="B1080" s="406"/>
      <c r="C1080" s="406"/>
      <c r="D1080" s="406"/>
      <c r="E1080" s="406"/>
      <c r="F1080" s="406"/>
      <c r="G1080" s="406"/>
    </row>
    <row r="1081" spans="1:7">
      <c r="A1081" s="438" t="s">
        <v>277</v>
      </c>
      <c r="B1081" s="438"/>
      <c r="C1081" s="253">
        <f>(C23+C62+C100+C138+C176+C212+C251+C290+C329+C366+C404+C485+C446+C523+C561+C599+C637+C675+C713+C750+C788+C827+C866+C903+C941+C981+C1019+C1057)/28</f>
        <v>965.53571428571433</v>
      </c>
      <c r="D1081" s="380">
        <f>(D23+D62+D100+D138+D176+D212+D251+D290+D329+D366+D404+D446+D485+D523+D561+D599+D637+D675+D713+D750+D788+D827+D866+D903+D941+D981+D1019+D1057)/28</f>
        <v>39.150357142857146</v>
      </c>
      <c r="E1081" s="380">
        <f>(E23+E62+E100+E138+E176+E212+E251+E290+E329+E366+E404+E446+E485+E523+E561+E599+E637+E675+E713+E750+E788+E827+E866+E903+E941+E981+E1019+E1057)/28</f>
        <v>30.088214285714283</v>
      </c>
      <c r="F1081" s="380">
        <f>(F23+F62+F100+F138+F176+F212+F251+F290+F329+F366+F404+F446+F485+F523+F561+F599+F637+F675+F713+F750+F788+F827+F866+F903+F941+F981+F1019+F1057)/28</f>
        <v>141.05714285714288</v>
      </c>
      <c r="G1081" s="380">
        <f>(G23+G62+G100+G138+G176+G212+G251+G290+G329+G366+G404+G446+G485+G523+G561+G599+G637+G675+G713+G750+G788+G827+G866+G903+G941+G981+G1019+G1057)/28</f>
        <v>998.07857142857142</v>
      </c>
    </row>
    <row r="1082" spans="1:7">
      <c r="A1082" s="438" t="s">
        <v>102</v>
      </c>
      <c r="B1082" s="438"/>
      <c r="C1082" s="251"/>
      <c r="D1082" s="381">
        <f>D1081*100/90</f>
        <v>43.500396825396827</v>
      </c>
      <c r="E1082" s="381">
        <f>E1081*100/92</f>
        <v>32.704580745341616</v>
      </c>
      <c r="F1082" s="381">
        <f>F1081*100/383</f>
        <v>36.829541215964198</v>
      </c>
      <c r="G1082" s="381">
        <f>G1081*100/2720</f>
        <v>36.694065126050418</v>
      </c>
    </row>
    <row r="1083" spans="1:7">
      <c r="A1083" s="406"/>
      <c r="B1083" s="406"/>
      <c r="C1083" s="406"/>
      <c r="D1083" s="406"/>
      <c r="E1083" s="406"/>
      <c r="F1083" s="406"/>
      <c r="G1083" s="406"/>
    </row>
    <row r="1084" spans="1:7">
      <c r="A1084" s="438" t="s">
        <v>278</v>
      </c>
      <c r="B1084" s="438"/>
      <c r="C1084" s="253">
        <f>(C28+C67+C105+C143+C181+C217+C256+C295+C334+C371+C412+C451+C490+C528+C566+C604+C642+C680+C718+C755+C793+C832+C871+C908+C949+C986+C1024+C1062)/28</f>
        <v>432.32142857142856</v>
      </c>
      <c r="D1084" s="380">
        <f>(D28+D67+D105+D143+D181+D217+D256+D295+D334+D371+D412+D451+D490+D528+D566+D604+D642+D680+D718+D755+D793+D832+D871+D908+D949+D986+D1024+D1062)/28</f>
        <v>9.0074999999999985</v>
      </c>
      <c r="E1084" s="380">
        <f>(E28+E67+E105+E143+E181+E217+E256+E295+E334+E371+E412+E451+E490+E528+E566+E604+E642+E680+E718+E755+E793+E832+E871+E908+E949+E986+E1024+E1062)/28</f>
        <v>10.766785714285716</v>
      </c>
      <c r="F1084" s="380">
        <f>(F28+F67+F105+F143+F181+F217+F256+F295+F334+F371+F412+F451+F490+F528+F566+F604+F642+F680+F718+F755+F793+F832+F871+F908+F949+F986+F1024+F1062)/28</f>
        <v>59.304999999999993</v>
      </c>
      <c r="G1084" s="380">
        <f>(G28+G67+G105+G143+G181+G217+G256+G295+G334+G371+G412+G451+G490+G528+G566+G604+G642+G680+G718+G755+G793+G832+G871+G908+G949+G986+G1024+G1062)/28</f>
        <v>374.5692857142858</v>
      </c>
    </row>
    <row r="1085" spans="1:7">
      <c r="A1085" s="438" t="s">
        <v>102</v>
      </c>
      <c r="B1085" s="438"/>
      <c r="C1085" s="251"/>
      <c r="D1085" s="381">
        <v>10</v>
      </c>
      <c r="E1085" s="381">
        <v>12</v>
      </c>
      <c r="F1085" s="381">
        <v>15</v>
      </c>
      <c r="G1085" s="381">
        <v>14</v>
      </c>
    </row>
    <row r="1086" spans="1:7">
      <c r="A1086" s="439"/>
      <c r="B1086" s="439"/>
      <c r="C1086" s="439"/>
      <c r="D1086" s="439"/>
      <c r="E1086" s="439"/>
      <c r="F1086" s="439"/>
      <c r="G1086" s="439"/>
    </row>
    <row r="1087" spans="1:7">
      <c r="A1087" s="438" t="s">
        <v>279</v>
      </c>
      <c r="B1087" s="438"/>
      <c r="C1087" s="253">
        <f>(C35+C74+C111+C150+C187+C224+C263+C302+C340+C378+C419+C458+C497+C535++C611+C686+C725+C762+C800+C839+C878+C915+C955+C992+C1030+C1069)/28</f>
        <v>602.5</v>
      </c>
      <c r="D1087" s="380">
        <f>(D35+D74+D111+D150+D187+D224+D263+D302+D340+D378+D419+D458+D497+D535+D573+D611+D649+D686+D725+D762+D800+D839+D878+D915+D955+D992+D1030+D1069)/28</f>
        <v>29.453571428571426</v>
      </c>
      <c r="E1087" s="380">
        <f>(E35+E74+E111+E150+E187+E224+E263+E302+E340+E378+E419+E458+E497+E535+E573+E611+E649+E686+E725+E762+E800+E839+E878+E915+E955+E992+E1030+E1069)/28</f>
        <v>24.311071428571431</v>
      </c>
      <c r="F1087" s="380">
        <f>(F35+F74+F111+F150+F187+F224+F263+F302+F340+F378+F419+F458+F497+F535+F573+F611+F649+F686+F725+F762+F800+F839+F878+F915+F955+F992+F1030+F1069)/28</f>
        <v>89.156785714285704</v>
      </c>
      <c r="G1087" s="380">
        <f>(G35+G74+G111+G150+G187+G224+G263+G302+G340+G378+G419+G458+G497+G535+G573+G611+G649+G686+G725+G762+G800+G839+G878+G915+G955+G992+G1030+G1069)/28</f>
        <v>693.18857142857144</v>
      </c>
    </row>
    <row r="1088" spans="1:7">
      <c r="A1088" s="438" t="s">
        <v>102</v>
      </c>
      <c r="B1088" s="438"/>
      <c r="C1088" s="251"/>
      <c r="D1088" s="381">
        <v>30</v>
      </c>
      <c r="E1088" s="381">
        <v>25</v>
      </c>
      <c r="F1088" s="381">
        <v>20</v>
      </c>
      <c r="G1088" s="381">
        <v>22</v>
      </c>
    </row>
    <row r="1089" spans="1:7">
      <c r="A1089" s="406"/>
      <c r="B1089" s="406"/>
      <c r="C1089" s="406"/>
      <c r="D1089" s="406"/>
      <c r="E1089" s="406"/>
      <c r="F1089" s="406"/>
      <c r="G1089" s="406"/>
    </row>
    <row r="1090" spans="1:7">
      <c r="A1090" s="438" t="s">
        <v>280</v>
      </c>
      <c r="B1090" s="438"/>
      <c r="C1090" s="253">
        <v>200</v>
      </c>
      <c r="D1090" s="380">
        <v>5.8</v>
      </c>
      <c r="E1090" s="380">
        <v>5</v>
      </c>
      <c r="F1090" s="380">
        <v>8.8000000000000007</v>
      </c>
      <c r="G1090" s="380">
        <v>107</v>
      </c>
    </row>
    <row r="1091" spans="1:7">
      <c r="A1091" s="438" t="s">
        <v>102</v>
      </c>
      <c r="B1091" s="438"/>
      <c r="C1091" s="251"/>
      <c r="D1091" s="381">
        <v>6</v>
      </c>
      <c r="E1091" s="381">
        <v>5</v>
      </c>
      <c r="F1091" s="381">
        <v>2</v>
      </c>
      <c r="G1091" s="381">
        <v>4</v>
      </c>
    </row>
    <row r="1092" spans="1:7">
      <c r="A1092" s="439"/>
      <c r="B1092" s="439"/>
      <c r="C1092" s="439"/>
      <c r="D1092" s="439"/>
      <c r="E1092" s="439"/>
      <c r="F1092" s="439"/>
      <c r="G1092" s="439"/>
    </row>
    <row r="1093" spans="1:7">
      <c r="A1093" s="438" t="s">
        <v>281</v>
      </c>
      <c r="B1093" s="438"/>
      <c r="C1093" s="382">
        <f>C1090+C1087+C1084+C1081+C1078</f>
        <v>2772.6785714285711</v>
      </c>
      <c r="D1093" s="382">
        <f>D1090+D1087+D1084+D1081+D1078</f>
        <v>108.72428571428571</v>
      </c>
      <c r="E1093" s="382">
        <f>E1090+E1087+E1084+E1081+E1078</f>
        <v>92.091428571428565</v>
      </c>
      <c r="F1093" s="382">
        <f>F1090+F1087+F1084+F1081+F1078</f>
        <v>388.46892857142853</v>
      </c>
      <c r="G1093" s="382">
        <f>G1090+G1087+G1084+G1081+G1078</f>
        <v>2836.2996428571432</v>
      </c>
    </row>
    <row r="1094" spans="1:7">
      <c r="A1094" s="438" t="s">
        <v>102</v>
      </c>
      <c r="B1094" s="438"/>
      <c r="C1094" s="251"/>
      <c r="D1094" s="383">
        <f>D1093/D1095</f>
        <v>1.208047619047619</v>
      </c>
      <c r="E1094" s="383">
        <f>E1093/E1095</f>
        <v>1.0009937888198757</v>
      </c>
      <c r="F1094" s="383">
        <f>F1093/F1095</f>
        <v>1.0142791868705705</v>
      </c>
      <c r="G1094" s="383">
        <f>G1093/G1095</f>
        <v>1.0427572216386556</v>
      </c>
    </row>
    <row r="1095" spans="1:7">
      <c r="A1095" s="438" t="s">
        <v>103</v>
      </c>
      <c r="B1095" s="438"/>
      <c r="C1095" s="251"/>
      <c r="D1095" s="349">
        <v>90</v>
      </c>
      <c r="E1095" s="349">
        <v>92</v>
      </c>
      <c r="F1095" s="349">
        <v>383</v>
      </c>
      <c r="G1095" s="384">
        <v>2720</v>
      </c>
    </row>
  </sheetData>
  <mergeCells count="582">
    <mergeCell ref="B4:D4"/>
    <mergeCell ref="A5:A6"/>
    <mergeCell ref="B5:B6"/>
    <mergeCell ref="C5:C6"/>
    <mergeCell ref="D5:F5"/>
    <mergeCell ref="G5:G6"/>
    <mergeCell ref="A1:G1"/>
    <mergeCell ref="B3:D3"/>
    <mergeCell ref="E3:G3"/>
    <mergeCell ref="A29:G29"/>
    <mergeCell ref="A35:B35"/>
    <mergeCell ref="A36:G36"/>
    <mergeCell ref="A38:B38"/>
    <mergeCell ref="A39:B39"/>
    <mergeCell ref="A41:G41"/>
    <mergeCell ref="A8:G8"/>
    <mergeCell ref="A14:B14"/>
    <mergeCell ref="A15:G15"/>
    <mergeCell ref="A23:B23"/>
    <mergeCell ref="A24:G24"/>
    <mergeCell ref="A28:B28"/>
    <mergeCell ref="A47:G47"/>
    <mergeCell ref="A53:B53"/>
    <mergeCell ref="A54:G54"/>
    <mergeCell ref="A62:B62"/>
    <mergeCell ref="A63:G63"/>
    <mergeCell ref="A67:B67"/>
    <mergeCell ref="B42:D42"/>
    <mergeCell ref="E42:G42"/>
    <mergeCell ref="B43:D43"/>
    <mergeCell ref="A44:A45"/>
    <mergeCell ref="B44:B45"/>
    <mergeCell ref="C44:C45"/>
    <mergeCell ref="D44:F44"/>
    <mergeCell ref="G44:G45"/>
    <mergeCell ref="B81:D81"/>
    <mergeCell ref="E81:G81"/>
    <mergeCell ref="B82:D82"/>
    <mergeCell ref="A83:A84"/>
    <mergeCell ref="B83:B84"/>
    <mergeCell ref="C83:C84"/>
    <mergeCell ref="D83:F83"/>
    <mergeCell ref="G83:G84"/>
    <mergeCell ref="A68:G68"/>
    <mergeCell ref="A74:B74"/>
    <mergeCell ref="A75:G75"/>
    <mergeCell ref="A77:B77"/>
    <mergeCell ref="A78:B78"/>
    <mergeCell ref="A80:G80"/>
    <mergeCell ref="A106:G106"/>
    <mergeCell ref="A111:B111"/>
    <mergeCell ref="A112:G112"/>
    <mergeCell ref="A114:B114"/>
    <mergeCell ref="A115:B115"/>
    <mergeCell ref="A117:G117"/>
    <mergeCell ref="A86:G86"/>
    <mergeCell ref="A92:B92"/>
    <mergeCell ref="A93:G93"/>
    <mergeCell ref="A100:B100"/>
    <mergeCell ref="A101:G101"/>
    <mergeCell ref="A105:B105"/>
    <mergeCell ref="A123:G123"/>
    <mergeCell ref="A129:B129"/>
    <mergeCell ref="A130:G130"/>
    <mergeCell ref="A138:B138"/>
    <mergeCell ref="A139:G139"/>
    <mergeCell ref="A143:B143"/>
    <mergeCell ref="B118:D118"/>
    <mergeCell ref="E118:G118"/>
    <mergeCell ref="B119:D119"/>
    <mergeCell ref="A120:A121"/>
    <mergeCell ref="B120:B121"/>
    <mergeCell ref="C120:C121"/>
    <mergeCell ref="D120:F120"/>
    <mergeCell ref="G120:G121"/>
    <mergeCell ref="B157:D157"/>
    <mergeCell ref="E157:G157"/>
    <mergeCell ref="B158:D158"/>
    <mergeCell ref="A159:A160"/>
    <mergeCell ref="B159:B160"/>
    <mergeCell ref="C159:C160"/>
    <mergeCell ref="D159:F159"/>
    <mergeCell ref="G159:G160"/>
    <mergeCell ref="A144:G144"/>
    <mergeCell ref="A150:B150"/>
    <mergeCell ref="A151:G151"/>
    <mergeCell ref="A153:B153"/>
    <mergeCell ref="A154:B154"/>
    <mergeCell ref="A156:G156"/>
    <mergeCell ref="A182:G182"/>
    <mergeCell ref="A187:B187"/>
    <mergeCell ref="A188:G188"/>
    <mergeCell ref="A190:B190"/>
    <mergeCell ref="A191:B191"/>
    <mergeCell ref="A193:G193"/>
    <mergeCell ref="A162:G162"/>
    <mergeCell ref="A167:B167"/>
    <mergeCell ref="A168:G168"/>
    <mergeCell ref="A176:B176"/>
    <mergeCell ref="A177:G177"/>
    <mergeCell ref="A181:B181"/>
    <mergeCell ref="A199:G199"/>
    <mergeCell ref="A204:B204"/>
    <mergeCell ref="A205:G205"/>
    <mergeCell ref="A212:B212"/>
    <mergeCell ref="A213:G213"/>
    <mergeCell ref="A217:B217"/>
    <mergeCell ref="B194:D194"/>
    <mergeCell ref="E194:G194"/>
    <mergeCell ref="B195:D195"/>
    <mergeCell ref="A196:A197"/>
    <mergeCell ref="B196:B197"/>
    <mergeCell ref="C196:C197"/>
    <mergeCell ref="D196:F196"/>
    <mergeCell ref="G196:G197"/>
    <mergeCell ref="B231:D231"/>
    <mergeCell ref="E231:G231"/>
    <mergeCell ref="B232:D232"/>
    <mergeCell ref="A233:A234"/>
    <mergeCell ref="B233:B234"/>
    <mergeCell ref="C233:C234"/>
    <mergeCell ref="D233:F233"/>
    <mergeCell ref="G233:G234"/>
    <mergeCell ref="A218:G218"/>
    <mergeCell ref="A224:B224"/>
    <mergeCell ref="A225:G225"/>
    <mergeCell ref="A227:B227"/>
    <mergeCell ref="A228:B228"/>
    <mergeCell ref="A230:G230"/>
    <mergeCell ref="A257:G257"/>
    <mergeCell ref="A263:B263"/>
    <mergeCell ref="A264:G264"/>
    <mergeCell ref="A266:B266"/>
    <mergeCell ref="A267:B267"/>
    <mergeCell ref="A269:G269"/>
    <mergeCell ref="A236:G236"/>
    <mergeCell ref="A242:B242"/>
    <mergeCell ref="A243:G243"/>
    <mergeCell ref="A251:B251"/>
    <mergeCell ref="A252:G252"/>
    <mergeCell ref="A256:B256"/>
    <mergeCell ref="A275:G275"/>
    <mergeCell ref="A281:B281"/>
    <mergeCell ref="A282:G282"/>
    <mergeCell ref="A290:B290"/>
    <mergeCell ref="A291:G291"/>
    <mergeCell ref="A295:B295"/>
    <mergeCell ref="B270:D270"/>
    <mergeCell ref="E270:G270"/>
    <mergeCell ref="B271:D271"/>
    <mergeCell ref="A272:A273"/>
    <mergeCell ref="B272:B273"/>
    <mergeCell ref="C272:C273"/>
    <mergeCell ref="D272:F272"/>
    <mergeCell ref="G272:G273"/>
    <mergeCell ref="B309:D309"/>
    <mergeCell ref="E309:G309"/>
    <mergeCell ref="B310:D310"/>
    <mergeCell ref="A311:A312"/>
    <mergeCell ref="B311:B312"/>
    <mergeCell ref="C311:C312"/>
    <mergeCell ref="D311:F311"/>
    <mergeCell ref="G311:G312"/>
    <mergeCell ref="A296:G296"/>
    <mergeCell ref="A302:B302"/>
    <mergeCell ref="A303:G303"/>
    <mergeCell ref="A305:B305"/>
    <mergeCell ref="A306:B306"/>
    <mergeCell ref="A308:G308"/>
    <mergeCell ref="A335:G335"/>
    <mergeCell ref="A340:B340"/>
    <mergeCell ref="A341:G341"/>
    <mergeCell ref="A343:B343"/>
    <mergeCell ref="A344:B344"/>
    <mergeCell ref="A346:G346"/>
    <mergeCell ref="A314:G314"/>
    <mergeCell ref="A320:B320"/>
    <mergeCell ref="A321:G321"/>
    <mergeCell ref="A329:B329"/>
    <mergeCell ref="A330:G330"/>
    <mergeCell ref="A334:B334"/>
    <mergeCell ref="A352:G352"/>
    <mergeCell ref="A357:B357"/>
    <mergeCell ref="A358:G358"/>
    <mergeCell ref="A366:B366"/>
    <mergeCell ref="A367:G367"/>
    <mergeCell ref="A371:B371"/>
    <mergeCell ref="B347:D347"/>
    <mergeCell ref="E347:G347"/>
    <mergeCell ref="B348:D348"/>
    <mergeCell ref="A349:A350"/>
    <mergeCell ref="B349:B350"/>
    <mergeCell ref="C349:C350"/>
    <mergeCell ref="D349:F349"/>
    <mergeCell ref="G349:G350"/>
    <mergeCell ref="B385:D385"/>
    <mergeCell ref="E385:G385"/>
    <mergeCell ref="B386:D386"/>
    <mergeCell ref="A387:A388"/>
    <mergeCell ref="B387:B388"/>
    <mergeCell ref="C387:C388"/>
    <mergeCell ref="D387:F387"/>
    <mergeCell ref="G387:G388"/>
    <mergeCell ref="A372:G372"/>
    <mergeCell ref="A378:B378"/>
    <mergeCell ref="A379:G379"/>
    <mergeCell ref="A381:B381"/>
    <mergeCell ref="A382:B382"/>
    <mergeCell ref="A384:G384"/>
    <mergeCell ref="A413:G413"/>
    <mergeCell ref="A419:B419"/>
    <mergeCell ref="A420:G420"/>
    <mergeCell ref="A422:B422"/>
    <mergeCell ref="A423:B423"/>
    <mergeCell ref="A425:G425"/>
    <mergeCell ref="A390:G390"/>
    <mergeCell ref="A395:B395"/>
    <mergeCell ref="A396:G396"/>
    <mergeCell ref="A404:B404"/>
    <mergeCell ref="A405:G405"/>
    <mergeCell ref="A412:B412"/>
    <mergeCell ref="A431:G431"/>
    <mergeCell ref="A437:B437"/>
    <mergeCell ref="A438:G438"/>
    <mergeCell ref="A446:B446"/>
    <mergeCell ref="A447:G447"/>
    <mergeCell ref="A451:B451"/>
    <mergeCell ref="B426:D426"/>
    <mergeCell ref="E426:G426"/>
    <mergeCell ref="B427:D427"/>
    <mergeCell ref="A428:A429"/>
    <mergeCell ref="B428:B429"/>
    <mergeCell ref="C428:C429"/>
    <mergeCell ref="D428:F428"/>
    <mergeCell ref="G428:G429"/>
    <mergeCell ref="B465:D465"/>
    <mergeCell ref="E465:G465"/>
    <mergeCell ref="B466:D466"/>
    <mergeCell ref="A467:A468"/>
    <mergeCell ref="B467:B468"/>
    <mergeCell ref="C467:C468"/>
    <mergeCell ref="D467:F467"/>
    <mergeCell ref="G467:G468"/>
    <mergeCell ref="A452:G452"/>
    <mergeCell ref="A458:B458"/>
    <mergeCell ref="A459:G459"/>
    <mergeCell ref="A461:B461"/>
    <mergeCell ref="A462:B462"/>
    <mergeCell ref="A464:G464"/>
    <mergeCell ref="A491:G491"/>
    <mergeCell ref="A497:B497"/>
    <mergeCell ref="A498:G498"/>
    <mergeCell ref="A500:B500"/>
    <mergeCell ref="A501:B501"/>
    <mergeCell ref="A503:G503"/>
    <mergeCell ref="A470:G470"/>
    <mergeCell ref="A476:B476"/>
    <mergeCell ref="A477:G477"/>
    <mergeCell ref="A485:B485"/>
    <mergeCell ref="A486:G486"/>
    <mergeCell ref="A490:B490"/>
    <mergeCell ref="A509:G509"/>
    <mergeCell ref="A515:B515"/>
    <mergeCell ref="A516:G516"/>
    <mergeCell ref="A523:B523"/>
    <mergeCell ref="A524:G524"/>
    <mergeCell ref="A528:B528"/>
    <mergeCell ref="B504:D504"/>
    <mergeCell ref="E504:G504"/>
    <mergeCell ref="B505:D505"/>
    <mergeCell ref="A506:A507"/>
    <mergeCell ref="B506:B507"/>
    <mergeCell ref="C506:C507"/>
    <mergeCell ref="D506:F506"/>
    <mergeCell ref="G506:G507"/>
    <mergeCell ref="B542:D542"/>
    <mergeCell ref="E542:G542"/>
    <mergeCell ref="B543:D543"/>
    <mergeCell ref="A544:A545"/>
    <mergeCell ref="B544:B545"/>
    <mergeCell ref="C544:C545"/>
    <mergeCell ref="D544:F544"/>
    <mergeCell ref="G544:G545"/>
    <mergeCell ref="A529:G529"/>
    <mergeCell ref="A535:B535"/>
    <mergeCell ref="A536:G536"/>
    <mergeCell ref="A538:B538"/>
    <mergeCell ref="A539:B539"/>
    <mergeCell ref="A541:G541"/>
    <mergeCell ref="A567:G567"/>
    <mergeCell ref="A573:B573"/>
    <mergeCell ref="A574:G574"/>
    <mergeCell ref="A576:B576"/>
    <mergeCell ref="A577:B577"/>
    <mergeCell ref="A579:G579"/>
    <mergeCell ref="A547:G547"/>
    <mergeCell ref="A552:B552"/>
    <mergeCell ref="A553:G553"/>
    <mergeCell ref="A561:B561"/>
    <mergeCell ref="A562:G562"/>
    <mergeCell ref="A566:B566"/>
    <mergeCell ref="A585:G585"/>
    <mergeCell ref="A591:B591"/>
    <mergeCell ref="A592:G592"/>
    <mergeCell ref="A599:B599"/>
    <mergeCell ref="A600:G600"/>
    <mergeCell ref="A604:B604"/>
    <mergeCell ref="B580:D580"/>
    <mergeCell ref="E580:G580"/>
    <mergeCell ref="B581:D581"/>
    <mergeCell ref="A582:A583"/>
    <mergeCell ref="B582:B583"/>
    <mergeCell ref="C582:C583"/>
    <mergeCell ref="D582:F582"/>
    <mergeCell ref="G582:G583"/>
    <mergeCell ref="B618:D618"/>
    <mergeCell ref="E618:G618"/>
    <mergeCell ref="B619:D619"/>
    <mergeCell ref="A620:A621"/>
    <mergeCell ref="B620:B621"/>
    <mergeCell ref="C620:C621"/>
    <mergeCell ref="D620:F620"/>
    <mergeCell ref="G620:G621"/>
    <mergeCell ref="A605:G605"/>
    <mergeCell ref="A611:B611"/>
    <mergeCell ref="A612:G612"/>
    <mergeCell ref="A614:B614"/>
    <mergeCell ref="A615:B615"/>
    <mergeCell ref="A617:G617"/>
    <mergeCell ref="A643:G643"/>
    <mergeCell ref="A649:B649"/>
    <mergeCell ref="A650:G650"/>
    <mergeCell ref="A652:B652"/>
    <mergeCell ref="A653:B653"/>
    <mergeCell ref="A655:G655"/>
    <mergeCell ref="A623:G623"/>
    <mergeCell ref="A628:B628"/>
    <mergeCell ref="A629:G629"/>
    <mergeCell ref="A637:B637"/>
    <mergeCell ref="A638:G638"/>
    <mergeCell ref="A642:B642"/>
    <mergeCell ref="A661:G661"/>
    <mergeCell ref="A666:B666"/>
    <mergeCell ref="A667:G667"/>
    <mergeCell ref="A675:B675"/>
    <mergeCell ref="A676:G676"/>
    <mergeCell ref="A680:B680"/>
    <mergeCell ref="B656:D656"/>
    <mergeCell ref="E656:G656"/>
    <mergeCell ref="B657:D657"/>
    <mergeCell ref="A658:A659"/>
    <mergeCell ref="B658:B659"/>
    <mergeCell ref="C658:C659"/>
    <mergeCell ref="D658:F658"/>
    <mergeCell ref="G658:G659"/>
    <mergeCell ref="B693:D693"/>
    <mergeCell ref="E693:G693"/>
    <mergeCell ref="B694:D694"/>
    <mergeCell ref="A695:A696"/>
    <mergeCell ref="B695:B696"/>
    <mergeCell ref="C695:C696"/>
    <mergeCell ref="D695:F695"/>
    <mergeCell ref="G695:G696"/>
    <mergeCell ref="A681:G681"/>
    <mergeCell ref="A686:B686"/>
    <mergeCell ref="A687:G687"/>
    <mergeCell ref="A689:B689"/>
    <mergeCell ref="A690:B690"/>
    <mergeCell ref="A692:G692"/>
    <mergeCell ref="A719:G719"/>
    <mergeCell ref="A725:B725"/>
    <mergeCell ref="A726:G726"/>
    <mergeCell ref="A728:B728"/>
    <mergeCell ref="A729:B729"/>
    <mergeCell ref="A731:G731"/>
    <mergeCell ref="A698:G698"/>
    <mergeCell ref="A704:B704"/>
    <mergeCell ref="A705:G705"/>
    <mergeCell ref="A713:B713"/>
    <mergeCell ref="A714:G714"/>
    <mergeCell ref="A718:B718"/>
    <mergeCell ref="A737:G737"/>
    <mergeCell ref="A743:B743"/>
    <mergeCell ref="A744:G744"/>
    <mergeCell ref="A750:B750"/>
    <mergeCell ref="A751:G751"/>
    <mergeCell ref="A755:B755"/>
    <mergeCell ref="B732:D732"/>
    <mergeCell ref="E732:G732"/>
    <mergeCell ref="B733:D733"/>
    <mergeCell ref="A734:A735"/>
    <mergeCell ref="B734:B735"/>
    <mergeCell ref="C734:C735"/>
    <mergeCell ref="D734:F734"/>
    <mergeCell ref="G734:G735"/>
    <mergeCell ref="B769:D769"/>
    <mergeCell ref="E769:G769"/>
    <mergeCell ref="B770:D770"/>
    <mergeCell ref="A771:A772"/>
    <mergeCell ref="B771:B772"/>
    <mergeCell ref="C771:C772"/>
    <mergeCell ref="D771:F771"/>
    <mergeCell ref="G771:G772"/>
    <mergeCell ref="A756:G756"/>
    <mergeCell ref="A762:B762"/>
    <mergeCell ref="A763:G763"/>
    <mergeCell ref="A765:B765"/>
    <mergeCell ref="A766:B766"/>
    <mergeCell ref="A768:G768"/>
    <mergeCell ref="A794:G794"/>
    <mergeCell ref="A800:B800"/>
    <mergeCell ref="A801:G801"/>
    <mergeCell ref="A803:B803"/>
    <mergeCell ref="A804:B804"/>
    <mergeCell ref="A806:G806"/>
    <mergeCell ref="A774:G774"/>
    <mergeCell ref="A780:B780"/>
    <mergeCell ref="A781:G781"/>
    <mergeCell ref="A788:B788"/>
    <mergeCell ref="A789:G789"/>
    <mergeCell ref="A793:B793"/>
    <mergeCell ref="A812:G812"/>
    <mergeCell ref="A818:B818"/>
    <mergeCell ref="A819:G819"/>
    <mergeCell ref="A827:B827"/>
    <mergeCell ref="A828:G828"/>
    <mergeCell ref="A832:B832"/>
    <mergeCell ref="B807:D807"/>
    <mergeCell ref="E807:G807"/>
    <mergeCell ref="B808:D808"/>
    <mergeCell ref="A809:A810"/>
    <mergeCell ref="B809:B810"/>
    <mergeCell ref="C809:C810"/>
    <mergeCell ref="D809:F809"/>
    <mergeCell ref="G809:G810"/>
    <mergeCell ref="B846:D846"/>
    <mergeCell ref="E846:G846"/>
    <mergeCell ref="B847:D847"/>
    <mergeCell ref="A848:A849"/>
    <mergeCell ref="B848:B849"/>
    <mergeCell ref="C848:C849"/>
    <mergeCell ref="D848:F848"/>
    <mergeCell ref="G848:G849"/>
    <mergeCell ref="A833:G833"/>
    <mergeCell ref="A839:B839"/>
    <mergeCell ref="A840:G840"/>
    <mergeCell ref="A842:B842"/>
    <mergeCell ref="A843:B843"/>
    <mergeCell ref="A845:G845"/>
    <mergeCell ref="A872:G872"/>
    <mergeCell ref="A878:B878"/>
    <mergeCell ref="A879:G879"/>
    <mergeCell ref="A881:B881"/>
    <mergeCell ref="A882:B882"/>
    <mergeCell ref="A884:G884"/>
    <mergeCell ref="A851:G851"/>
    <mergeCell ref="A857:B857"/>
    <mergeCell ref="A858:G858"/>
    <mergeCell ref="A866:B866"/>
    <mergeCell ref="A867:G867"/>
    <mergeCell ref="A871:B871"/>
    <mergeCell ref="A890:G890"/>
    <mergeCell ref="A895:B895"/>
    <mergeCell ref="A896:G896"/>
    <mergeCell ref="A903:B903"/>
    <mergeCell ref="A904:G904"/>
    <mergeCell ref="A908:B908"/>
    <mergeCell ref="B885:D885"/>
    <mergeCell ref="E885:G885"/>
    <mergeCell ref="B886:D886"/>
    <mergeCell ref="A887:A888"/>
    <mergeCell ref="B887:B888"/>
    <mergeCell ref="C887:C888"/>
    <mergeCell ref="D887:F887"/>
    <mergeCell ref="G887:G888"/>
    <mergeCell ref="B922:D922"/>
    <mergeCell ref="E922:G922"/>
    <mergeCell ref="B923:D923"/>
    <mergeCell ref="A924:A925"/>
    <mergeCell ref="B924:B925"/>
    <mergeCell ref="C924:C925"/>
    <mergeCell ref="D924:F924"/>
    <mergeCell ref="G924:G925"/>
    <mergeCell ref="A909:G909"/>
    <mergeCell ref="A915:B915"/>
    <mergeCell ref="A916:G916"/>
    <mergeCell ref="A918:B918"/>
    <mergeCell ref="A919:B919"/>
    <mergeCell ref="A921:G921"/>
    <mergeCell ref="A950:G950"/>
    <mergeCell ref="A955:B955"/>
    <mergeCell ref="A956:G956"/>
    <mergeCell ref="A958:B958"/>
    <mergeCell ref="A959:B959"/>
    <mergeCell ref="A961:G961"/>
    <mergeCell ref="A927:G927"/>
    <mergeCell ref="A932:B932"/>
    <mergeCell ref="A933:G933"/>
    <mergeCell ref="A941:B941"/>
    <mergeCell ref="A942:G942"/>
    <mergeCell ref="A949:B949"/>
    <mergeCell ref="A967:G967"/>
    <mergeCell ref="A972:B972"/>
    <mergeCell ref="A973:G973"/>
    <mergeCell ref="A981:B981"/>
    <mergeCell ref="A982:G982"/>
    <mergeCell ref="A986:B986"/>
    <mergeCell ref="B962:D962"/>
    <mergeCell ref="E962:G962"/>
    <mergeCell ref="B963:D963"/>
    <mergeCell ref="A964:A965"/>
    <mergeCell ref="B964:B965"/>
    <mergeCell ref="C964:C965"/>
    <mergeCell ref="D964:F964"/>
    <mergeCell ref="G964:G965"/>
    <mergeCell ref="B999:D999"/>
    <mergeCell ref="E999:G999"/>
    <mergeCell ref="B1000:D1000"/>
    <mergeCell ref="A1001:A1002"/>
    <mergeCell ref="B1001:B1002"/>
    <mergeCell ref="C1001:C1002"/>
    <mergeCell ref="D1001:F1001"/>
    <mergeCell ref="G1001:G1002"/>
    <mergeCell ref="A987:G987"/>
    <mergeCell ref="A992:B992"/>
    <mergeCell ref="A993:G993"/>
    <mergeCell ref="A995:B995"/>
    <mergeCell ref="A996:B996"/>
    <mergeCell ref="A998:G998"/>
    <mergeCell ref="A1025:G1025"/>
    <mergeCell ref="A1030:B1030"/>
    <mergeCell ref="A1031:G1031"/>
    <mergeCell ref="A1033:B1033"/>
    <mergeCell ref="A1034:B1034"/>
    <mergeCell ref="A1036:G1036"/>
    <mergeCell ref="A1004:G1004"/>
    <mergeCell ref="A1010:B1010"/>
    <mergeCell ref="A1011:G1011"/>
    <mergeCell ref="A1019:B1019"/>
    <mergeCell ref="A1020:G1020"/>
    <mergeCell ref="A1024:B1024"/>
    <mergeCell ref="A1042:G1042"/>
    <mergeCell ref="A1048:B1048"/>
    <mergeCell ref="A1049:G1049"/>
    <mergeCell ref="A1057:B1057"/>
    <mergeCell ref="A1058:G1058"/>
    <mergeCell ref="A1062:B1062"/>
    <mergeCell ref="B1037:D1037"/>
    <mergeCell ref="E1037:G1037"/>
    <mergeCell ref="B1038:D1038"/>
    <mergeCell ref="A1039:A1040"/>
    <mergeCell ref="B1039:B1040"/>
    <mergeCell ref="C1039:C1040"/>
    <mergeCell ref="D1039:F1039"/>
    <mergeCell ref="G1039:G1040"/>
    <mergeCell ref="A1078:B1078"/>
    <mergeCell ref="A1079:B1079"/>
    <mergeCell ref="A1080:G1080"/>
    <mergeCell ref="A1081:B1081"/>
    <mergeCell ref="A1082:B1082"/>
    <mergeCell ref="A1083:G1083"/>
    <mergeCell ref="A1063:G1063"/>
    <mergeCell ref="A1069:B1069"/>
    <mergeCell ref="A1070:G1070"/>
    <mergeCell ref="A1072:B1072"/>
    <mergeCell ref="A1073:B1073"/>
    <mergeCell ref="A1076:B1077"/>
    <mergeCell ref="C1076:C1077"/>
    <mergeCell ref="D1076:F1076"/>
    <mergeCell ref="G1076:G1077"/>
    <mergeCell ref="A1090:B1090"/>
    <mergeCell ref="A1091:B1091"/>
    <mergeCell ref="A1092:G1092"/>
    <mergeCell ref="A1093:B1093"/>
    <mergeCell ref="A1094:B1094"/>
    <mergeCell ref="A1095:B1095"/>
    <mergeCell ref="A1084:B1084"/>
    <mergeCell ref="A1085:B1085"/>
    <mergeCell ref="A1086:G1086"/>
    <mergeCell ref="A1087:B1087"/>
    <mergeCell ref="A1088:B1088"/>
    <mergeCell ref="A1089:G1089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Кристина</dc:creator>
  <cp:lastModifiedBy>Людмилка</cp:lastModifiedBy>
  <cp:revision>1</cp:revision>
  <cp:lastPrinted>2024-02-07T12:43:23Z</cp:lastPrinted>
  <dcterms:created xsi:type="dcterms:W3CDTF">2024-02-02T13:38:43Z</dcterms:created>
  <dcterms:modified xsi:type="dcterms:W3CDTF">2024-03-03T13:03:29Z</dcterms:modified>
</cp:coreProperties>
</file>